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P:\FACILITY NOTES\2026 Rates\2026 Capital Attestation Docs\"/>
    </mc:Choice>
  </mc:AlternateContent>
  <xr:revisionPtr revIDLastSave="0" documentId="13_ncr:1_{1C3F9126-71D8-4A6A-B6BE-708FFF582CA8}" xr6:coauthVersionLast="47" xr6:coauthVersionMax="47" xr10:uidLastSave="{00000000-0000-0000-0000-000000000000}"/>
  <bookViews>
    <workbookView xWindow="-110" yWindow="-110" windowWidth="19420" windowHeight="10420" tabRatio="697" firstSheet="3" activeTab="5" xr2:uid="{DD638DD6-726A-48E6-8E14-008222F7F5EA}"/>
  </bookViews>
  <sheets>
    <sheet name="Capital Rate Sources" sheetId="9" r:id="rId1"/>
    <sheet name="Capital Rate Change Request" sheetId="11" r:id="rId2"/>
    <sheet name="Financing Guidelines" sheetId="2" r:id="rId3"/>
    <sheet name="Financing Change Request" sheetId="5" r:id="rId4"/>
    <sheet name="2026 Financing Database" sheetId="13" r:id="rId5"/>
    <sheet name="Shared Savings Request" sheetId="4" r:id="rId6"/>
  </sheets>
  <definedNames>
    <definedName name="_xlnm.Print_Area" localSheetId="1">'Capital Rate Change Request'!$A$1:$F$31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8" i="11" l="1"/>
  <c r="C30" i="11" s="1"/>
  <c r="E50" i="5"/>
  <c r="B50" i="5"/>
  <c r="B33" i="5"/>
  <c r="B41" i="5" s="1"/>
  <c r="E48" i="5"/>
  <c r="B48" i="5"/>
  <c r="E47" i="5"/>
  <c r="E41" i="5"/>
  <c r="E43" i="5" s="1"/>
  <c r="E45" i="5" s="1"/>
  <c r="F36" i="5"/>
  <c r="E36" i="5"/>
  <c r="C36" i="5"/>
  <c r="E49" i="5" l="1"/>
  <c r="E51" i="5" s="1"/>
  <c r="B47" i="5"/>
  <c r="B43" i="5"/>
  <c r="B45" i="5" s="1"/>
  <c r="B36" i="5"/>
  <c r="E22" i="4"/>
  <c r="G22" i="4" s="1"/>
  <c r="I22" i="4" s="1"/>
  <c r="D30" i="4" s="1"/>
  <c r="E21" i="4"/>
  <c r="G21" i="4" s="1"/>
  <c r="I21" i="4" s="1"/>
  <c r="D29" i="4" s="1"/>
  <c r="E20" i="4"/>
  <c r="G20" i="4" s="1"/>
  <c r="I20" i="4" s="1"/>
  <c r="D28" i="4" s="1"/>
  <c r="E14" i="4"/>
  <c r="G14" i="4" s="1"/>
  <c r="C30" i="4" s="1"/>
  <c r="E13" i="4"/>
  <c r="G13" i="4" s="1"/>
  <c r="C29" i="4" s="1"/>
  <c r="E12" i="4"/>
  <c r="G12" i="4" s="1"/>
  <c r="C28" i="4" s="1"/>
  <c r="E29" i="4" l="1"/>
  <c r="F29" i="4" s="1"/>
  <c r="B49" i="5"/>
  <c r="E28" i="4"/>
  <c r="F28" i="4" s="1"/>
  <c r="E30" i="4"/>
  <c r="F30" i="4" s="1"/>
  <c r="B51" i="5" l="1"/>
</calcChain>
</file>

<file path=xl/sharedStrings.xml><?xml version="1.0" encoding="utf-8"?>
<sst xmlns="http://schemas.openxmlformats.org/spreadsheetml/2006/main" count="698" uniqueCount="498">
  <si>
    <t>Facility Name:</t>
  </si>
  <si>
    <t>Fixed or Variable Interest</t>
  </si>
  <si>
    <t>Not-For-Profit</t>
  </si>
  <si>
    <t>For-Profit</t>
  </si>
  <si>
    <t>N/A</t>
  </si>
  <si>
    <t>Mortgage Insurance</t>
  </si>
  <si>
    <t>The interest rate is reduced with the new financing.</t>
  </si>
  <si>
    <t>Previous Financing Expenses That Would Have Occurred</t>
  </si>
  <si>
    <t>B</t>
  </si>
  <si>
    <t>Total Interest</t>
  </si>
  <si>
    <t>Total MIP</t>
  </si>
  <si>
    <t>Total Interest &amp; MIP</t>
  </si>
  <si>
    <t>New Financing</t>
  </si>
  <si>
    <t>(Previous Less New amount) x 50% = Shared Savings</t>
  </si>
  <si>
    <t>X 50% = Shared Savings</t>
  </si>
  <si>
    <t xml:space="preserve">Allowable Refi % </t>
  </si>
  <si>
    <t>Total Allowable</t>
  </si>
  <si>
    <t>A + B = C</t>
  </si>
  <si>
    <t>D</t>
  </si>
  <si>
    <t>A</t>
  </si>
  <si>
    <t>C X D = E</t>
  </si>
  <si>
    <t>F</t>
  </si>
  <si>
    <t>G</t>
  </si>
  <si>
    <t>F + G = H</t>
  </si>
  <si>
    <t>Refinanced Principal %</t>
  </si>
  <si>
    <t>I</t>
  </si>
  <si>
    <t>H X I = J</t>
  </si>
  <si>
    <t>E</t>
  </si>
  <si>
    <t>K</t>
  </si>
  <si>
    <t>Previous Total Allowable</t>
  </si>
  <si>
    <t>New Total Allowable</t>
  </si>
  <si>
    <t>Additional Yearly Amort. of New Financing Fees Paid</t>
  </si>
  <si>
    <t>Subtotal Allowable</t>
  </si>
  <si>
    <t>L</t>
  </si>
  <si>
    <t>New Financing Total Allowable</t>
  </si>
  <si>
    <t>J + K = L</t>
  </si>
  <si>
    <t>E - L = M</t>
  </si>
  <si>
    <t>M X 50%</t>
  </si>
  <si>
    <t>Interest %</t>
  </si>
  <si>
    <t>Purpose</t>
  </si>
  <si>
    <t>B. Principal Payments in Arrears</t>
  </si>
  <si>
    <t>Financing Institution (Bank or other)</t>
  </si>
  <si>
    <t>Borrower Name</t>
  </si>
  <si>
    <t>Original Principal</t>
  </si>
  <si>
    <t>Opcert</t>
  </si>
  <si>
    <t>Name</t>
  </si>
  <si>
    <t>Current Interest Rate</t>
  </si>
  <si>
    <t>Begin Date</t>
  </si>
  <si>
    <t>End Date</t>
  </si>
  <si>
    <t>Aaron Manor Rehabilitation and Nursing Center</t>
  </si>
  <si>
    <t>Affinity Skilled Living and Rehabilitation Center</t>
  </si>
  <si>
    <t>Beechwood Homes</t>
  </si>
  <si>
    <t>Belair Care Center Inc</t>
  </si>
  <si>
    <t>Bethany Nursing Home &amp; Health Related Facility Inc</t>
  </si>
  <si>
    <t>Brooklyn Gardens Nursing &amp; Rehabilitation Center</t>
  </si>
  <si>
    <t>Cayuga Ridge Extended Care</t>
  </si>
  <si>
    <t>Central Park Rehabilitation and Nursing Center</t>
  </si>
  <si>
    <t>Chapin Home For The Aging</t>
  </si>
  <si>
    <t>Charles T Sitrin Health Care Center Inc</t>
  </si>
  <si>
    <t>Chemung County Health Center-nursing Facility</t>
  </si>
  <si>
    <t>Cobble Hill Health Center Inc</t>
  </si>
  <si>
    <t>Concord Nursing and Rehabilitation Center</t>
  </si>
  <si>
    <t>Cooperstown Center for Rehabilitation and Nursing</t>
  </si>
  <si>
    <t>Daughters Of Sarah Nursing Center</t>
  </si>
  <si>
    <t>Dumont Center for Rehabilitation and Nursing Care</t>
  </si>
  <si>
    <t>Eddy Village Green</t>
  </si>
  <si>
    <t>Eger Health Care and Rehabilitation Center</t>
  </si>
  <si>
    <t>Elizabeth Church Manor Nursing Home</t>
  </si>
  <si>
    <t>Elizabeth Seton Childrens Center</t>
  </si>
  <si>
    <t>Elmhurst Care Center Inc</t>
  </si>
  <si>
    <t>Evergreen Commons Rehabilitation and Nursing Center</t>
  </si>
  <si>
    <t>Fox Run at Orchard Park</t>
  </si>
  <si>
    <t>Fulton Commons Care Center Inc</t>
  </si>
  <si>
    <t>Glendale Home-Schdy Cnty Dept Social Services</t>
  </si>
  <si>
    <t>Good Shepherd Village at Endwell</t>
  </si>
  <si>
    <t>Greenfield Health and Rehabilitation Center</t>
  </si>
  <si>
    <t>Haym Solomon Home For The Aged</t>
  </si>
  <si>
    <t>Hebrew Home For The Aged At Riverdale</t>
  </si>
  <si>
    <t>Hudson Valley Rehabilitation and Extended Care Center</t>
  </si>
  <si>
    <t>Huntington Hills Center for Health and Rehabilitation</t>
  </si>
  <si>
    <t>Isabella Geriatric Center Inc</t>
  </si>
  <si>
    <t>Island Nursing and Rehab Center</t>
  </si>
  <si>
    <t>Jamaica Hospital Nursing Home Co Inc</t>
  </si>
  <si>
    <t>James G Johnston Memorial Nursing Home</t>
  </si>
  <si>
    <t>Jeffersons Ferry</t>
  </si>
  <si>
    <t>Jewish Home Of Central New York</t>
  </si>
  <si>
    <t>Jewish Home of Rochester</t>
  </si>
  <si>
    <t>Katherine Luther Residential Health Care and Rehab C</t>
  </si>
  <si>
    <t>Kingsway Arms Nursing Center Inc</t>
  </si>
  <si>
    <t>Kirkhaven</t>
  </si>
  <si>
    <t>Linden Center for Nursing and Rehabilitation</t>
  </si>
  <si>
    <t>Loretto Health and Rehabilitation Center</t>
  </si>
  <si>
    <t>Lutheran Center at Poughkeepsie Inc</t>
  </si>
  <si>
    <t>Manhattanville Health Care Center</t>
  </si>
  <si>
    <t>Maplewood Health Care and Rehabilitation Center</t>
  </si>
  <si>
    <t>Maplewood Nursing Home Inc</t>
  </si>
  <si>
    <t>Massapequa Center Rehabilitation &amp; Nursing</t>
  </si>
  <si>
    <t>Massena Rehabilitation and Nursing Center</t>
  </si>
  <si>
    <t>Menorah Home And Hospital For</t>
  </si>
  <si>
    <t>Nassau Rehabilitation &amp; Nursing Center</t>
  </si>
  <si>
    <t>New York Center for Rehabilitation</t>
  </si>
  <si>
    <t>Northeast Center for Rehabilitation and Brain Injury</t>
  </si>
  <si>
    <t>Northern Manhattan Rehabilitation and Nursing Center</t>
  </si>
  <si>
    <t>Norwegian Christian Home And Health Center</t>
  </si>
  <si>
    <t>Oneida Center for Rehabilitation and Nursing</t>
  </si>
  <si>
    <t>Our Lady of Consolation Nursing and Rehabilitation Care Center</t>
  </si>
  <si>
    <t>Our Lady of Peace Nursing Care Residence</t>
  </si>
  <si>
    <t>Ozanam Hall Of Queens Nursing Home Inc</t>
  </si>
  <si>
    <t>Parker Jewish Institute for Health Care and Rehabilitation</t>
  </si>
  <si>
    <t>Peconic Landing at Southold</t>
  </si>
  <si>
    <t>Providence Rest</t>
  </si>
  <si>
    <t>Putnam Ridge</t>
  </si>
  <si>
    <t>Queens Boulevard Extended Care Facility</t>
  </si>
  <si>
    <t>Rebekah Rehab and Extended Care Center</t>
  </si>
  <si>
    <t>Regal Heights Rehabilitation and Health Care Center</t>
  </si>
  <si>
    <t>Roscoe Rehabilitation and Nursing Center</t>
  </si>
  <si>
    <t>Saints Joachim &amp; Anne Nursing and Rehabilitation Ce</t>
  </si>
  <si>
    <t>San Simeon by the Sound Center for Nrsg and Reha</t>
  </si>
  <si>
    <t>Sapphire Nursing and Rehab at Goshen</t>
  </si>
  <si>
    <t>Schenectady Center for Rehabilitation and Nursing</t>
  </si>
  <si>
    <t>Seton Health at Schuyler Ridge Residential Healthcare</t>
  </si>
  <si>
    <t>Shaker Place Rehabilitation and Nursing Center</t>
  </si>
  <si>
    <t>St Cabrini Nursing Home</t>
  </si>
  <si>
    <t>St Johns Health Care Corporation</t>
  </si>
  <si>
    <t>St Josephs Home</t>
  </si>
  <si>
    <t>St Luke Residential Health Care Facility Inc</t>
  </si>
  <si>
    <t>St Margarets Center</t>
  </si>
  <si>
    <t>St Marys Hospital For Children Inc</t>
  </si>
  <si>
    <t>Steuben Center for Rehabilitation and Healthcare</t>
  </si>
  <si>
    <t>Syracuse Home Association</t>
  </si>
  <si>
    <t>The Commons on St. Anthony, A Skilled Nursing &amp; Short Term Rehabilitation Commun</t>
  </si>
  <si>
    <t>The Cottages at garden Grove</t>
  </si>
  <si>
    <t>The Friendly Home</t>
  </si>
  <si>
    <t>The Grand Rehabilitation and Nursing at River Valley</t>
  </si>
  <si>
    <t>The Highlands at Brighton</t>
  </si>
  <si>
    <t>The Pavilion at Queens for Rehabilitation &amp; Nursing</t>
  </si>
  <si>
    <t>The Valley View Center for Nursing Care and Rehab</t>
  </si>
  <si>
    <t>Townhouse Center for Rehabilitation &amp; Nursing</t>
  </si>
  <si>
    <t>United Hebrew Geriatric Center</t>
  </si>
  <si>
    <t>Van Rensselaer Manor</t>
  </si>
  <si>
    <t>Vestal Park Rehabilitation and Nursing Center</t>
  </si>
  <si>
    <t>Wesley Health Care Center Inc</t>
  </si>
  <si>
    <t>Wingate at Beacon</t>
  </si>
  <si>
    <t>Wingate of Dutchess</t>
  </si>
  <si>
    <t>Wingate of Ulster</t>
  </si>
  <si>
    <t>Workmens Circle Multicare Center</t>
  </si>
  <si>
    <t>Advanced Bank</t>
  </si>
  <si>
    <t>ABC Realty</t>
  </si>
  <si>
    <t>Fixed</t>
  </si>
  <si>
    <t>Monthly Principal and Interest Payments</t>
  </si>
  <si>
    <t>Principal</t>
  </si>
  <si>
    <t>Date of First Payment</t>
  </si>
  <si>
    <t>Approved Project Costs (APC)</t>
  </si>
  <si>
    <t>Check one box only:</t>
  </si>
  <si>
    <t xml:space="preserve">I am attesting the refinanced terms DO NOT include a longer principal amortization term or a higher interest rate. </t>
  </si>
  <si>
    <t xml:space="preserve">I am attesting the refinanced terms DO include a longer principal amortization term or a higher interest rate. </t>
  </si>
  <si>
    <t>E. Recognized Payoff (C*D)</t>
  </si>
  <si>
    <t>C. Recognized Principal (A-B)</t>
  </si>
  <si>
    <t>Remaining Amortization Term (in years)</t>
  </si>
  <si>
    <t>Payout Period (# of years to extinguish debt)</t>
  </si>
  <si>
    <t>Term (# of years financing is in effect)</t>
  </si>
  <si>
    <t>Depreciation</t>
  </si>
  <si>
    <t>New York State Department of Health</t>
  </si>
  <si>
    <t>This document is intended to provide capital reimbursement guidance for nursing facilities, specialty units and associated adult day health care programs.</t>
  </si>
  <si>
    <t>The sources are color coded as follows:</t>
  </si>
  <si>
    <t>Cost Report</t>
  </si>
  <si>
    <t>DOH Calculates Reimbursement</t>
  </si>
  <si>
    <t>No Longer Used</t>
  </si>
  <si>
    <t>Line #</t>
  </si>
  <si>
    <t>Expense</t>
  </si>
  <si>
    <t>Proprietary</t>
  </si>
  <si>
    <t>Voluntary</t>
  </si>
  <si>
    <t>Related Party</t>
  </si>
  <si>
    <t>Real Property Depreciation</t>
  </si>
  <si>
    <t>N</t>
  </si>
  <si>
    <t>Y</t>
  </si>
  <si>
    <t>Y = Voluntary Realty Company</t>
  </si>
  <si>
    <t>Real Property Interest</t>
  </si>
  <si>
    <t>Y = Realty Company</t>
  </si>
  <si>
    <t>Rent</t>
  </si>
  <si>
    <t>Reported on Schedule 9; allows reported real property rent (1975 and prior) up to the historical ceiling.</t>
  </si>
  <si>
    <t>Property/Boiler Insurance</t>
  </si>
  <si>
    <t>Combines all of the insurances reported on Schedule 8 &amp; 9 and compares it to the totals reported on Schedule 6. The lesser amount is allowed.</t>
  </si>
  <si>
    <t>Return ON Equity</t>
  </si>
  <si>
    <t>No longer reimbursed.</t>
  </si>
  <si>
    <t>Return OF Equity</t>
  </si>
  <si>
    <t>Rate Schedule VI -- Adds real property additions from Schedule 10 &amp; 11 to the historical costs.</t>
  </si>
  <si>
    <t>Other</t>
  </si>
  <si>
    <t>Land/LHI Amortization</t>
  </si>
  <si>
    <t>Land/LHI Interest</t>
  </si>
  <si>
    <t>Included in line 2 reimbursement</t>
  </si>
  <si>
    <t>Land/LHI Rent</t>
  </si>
  <si>
    <t>Included in line 3 reimbursement</t>
  </si>
  <si>
    <t>Reserved for Real Property Real Estate Taxes reported on Schedule 9 and compares it to the totals reported on Schedule 6. The lesser amount is allowed.</t>
  </si>
  <si>
    <t>Moveable Equipment Dep.</t>
  </si>
  <si>
    <t>Moveable Equipment Int.</t>
  </si>
  <si>
    <t>Rent A</t>
  </si>
  <si>
    <t>This is reserved for moveable equipment capitalized lease rentals reported on Schedule 9A. It is compared to Exhibit H.  The lesser amount is allowed.</t>
  </si>
  <si>
    <t>15-35</t>
  </si>
  <si>
    <t>Rents B - V</t>
  </si>
  <si>
    <r>
      <t xml:space="preserve">Sorted per cost centers, the amounts listed on Schedule 15 is compared to the totals on Schedule 9 and Exhibit H.  </t>
    </r>
    <r>
      <rPr>
        <sz val="11"/>
        <rFont val="Calibri"/>
        <family val="2"/>
        <scheme val="minor"/>
      </rPr>
      <t>The lesser amount is allowed.</t>
    </r>
  </si>
  <si>
    <t>Auto Insurance</t>
  </si>
  <si>
    <t>Y/N</t>
  </si>
  <si>
    <t>Rep/Cont Reserve</t>
  </si>
  <si>
    <t>No longer utilized as 28A program has ended</t>
  </si>
  <si>
    <t>Health Agency Fee</t>
  </si>
  <si>
    <t>Combines amounts reported on Schedule 11</t>
  </si>
  <si>
    <t>Organization Start Up</t>
  </si>
  <si>
    <t>Sales Tax</t>
  </si>
  <si>
    <t>Taxes reported on Schedule 9 are compared to the totals reported on Schedule 6. The lesser amount is allowed.</t>
  </si>
  <si>
    <t>Working Capital Interest</t>
  </si>
  <si>
    <t>62-64</t>
  </si>
  <si>
    <t>Income Offsets</t>
  </si>
  <si>
    <t>Unrestricted Income reported on Exhibit I offsets any allowed interest on Lines 61, 2, &amp; 13.</t>
  </si>
  <si>
    <t>"Useful lives shall be the higher of the reported useful life or those useful lives from the most recent edition of Estimated Useful Lives of Depreciable Hospital Assets, American Hospital Association."</t>
  </si>
  <si>
    <t>Asset Type</t>
  </si>
  <si>
    <t>Useful Life</t>
  </si>
  <si>
    <t>Buildings</t>
  </si>
  <si>
    <t>line 1</t>
  </si>
  <si>
    <t>Building Improvements</t>
  </si>
  <si>
    <t>Line 1</t>
  </si>
  <si>
    <t>Fixed Equipment</t>
  </si>
  <si>
    <t>Land Improvements</t>
  </si>
  <si>
    <t>Line 8</t>
  </si>
  <si>
    <t>Moveable Equipment</t>
  </si>
  <si>
    <t>Line 12</t>
  </si>
  <si>
    <t>Traceback % can be found in the stepdown calculation in the cost report system.</t>
  </si>
  <si>
    <t>Further capital reimbursement guidance is found in the:</t>
  </si>
  <si>
    <t>-- Public Health Law 2808, which is available at www.publicleginfo.state.ny.us  Search laws PBH, Article 28, 2808 "Residential health care facilities; rates of payment"</t>
  </si>
  <si>
    <t>-- Capital Reimbursement webinar, available on the Health Commerce System (HCS)/NH Cost Report/Webinars 2017</t>
  </si>
  <si>
    <t>Expense Type</t>
  </si>
  <si>
    <t>- Allowable associated financing fees MAY also be financed.</t>
  </si>
  <si>
    <t>- Capitalized interest applicable to CONs is not reimbursed as interest, but through the Approved Project Asset Cost.</t>
  </si>
  <si>
    <t>G. Less 25% equity requirement</t>
  </si>
  <si>
    <t>H. Allowable Closing Costs</t>
  </si>
  <si>
    <t>I. Total Recognized New Principal (E+F+G+H)</t>
  </si>
  <si>
    <t>Rate Year</t>
  </si>
  <si>
    <t>Residential Health Care Capital Rate Sources</t>
  </si>
  <si>
    <t>Facility Op. Cert. #:</t>
  </si>
  <si>
    <t>If the mortgage has been approved, the current MIP reported on Schedule 17 is allowed and applies the allowable mortgage %.</t>
  </si>
  <si>
    <t>Moveable Equipment Interest</t>
  </si>
  <si>
    <t>Not used at this time</t>
  </si>
  <si>
    <t>(Only the green shaded cells are fillable)</t>
  </si>
  <si>
    <t>FACILITY NAME:</t>
  </si>
  <si>
    <t>FACILITY OP. CERT. #:</t>
  </si>
  <si>
    <t>REVISED RHCF-IV DCN:</t>
  </si>
  <si>
    <t>Item</t>
  </si>
  <si>
    <t>Yes/No</t>
  </si>
  <si>
    <t>Documentation Required</t>
  </si>
  <si>
    <t>1,3,4,6,8,10-12,14-35,50,57-59,62-64</t>
  </si>
  <si>
    <t>Various</t>
  </si>
  <si>
    <t>Cost Report Error</t>
  </si>
  <si>
    <t>2,9,13,53,54</t>
  </si>
  <si>
    <t>Mortgage</t>
  </si>
  <si>
    <t>Attach the depreciation schedule of the asset</t>
  </si>
  <si>
    <t>Attach worksheet that includes only prior owner's cost and new owner's real property additions for the building that houses the residents.</t>
  </si>
  <si>
    <t>Capital Per Diem</t>
  </si>
  <si>
    <t>Attach the worksheet of approved costs</t>
  </si>
  <si>
    <t>Hospital Allocated Capital</t>
  </si>
  <si>
    <t>Limited to facilities that have been approved for reimbursement</t>
  </si>
  <si>
    <t xml:space="preserve">ONLY if Schedule 8F has been properly reported. </t>
  </si>
  <si>
    <t>Organization Exp</t>
  </si>
  <si>
    <t>Amount reported on Part II, Schedule 11 should be reimbursed</t>
  </si>
  <si>
    <t>ONLY if this relates to the nursing facility expenses during the start up period of the facility or unit. If the facility did not report on Sch. 11, the cost report should be resubmitted. Related Company expenses are not eligible.</t>
  </si>
  <si>
    <t>Working Capital Interest Exp</t>
  </si>
  <si>
    <t xml:space="preserve">Amount reported on Part I, Schedule 8D should be reimbursed </t>
  </si>
  <si>
    <t>Effective Rate Period:</t>
  </si>
  <si>
    <t>Prior owner's depreciation adjustment</t>
  </si>
  <si>
    <t>Up to Approved Project Costs for Moveable Equipment only</t>
  </si>
  <si>
    <t>Up to Approved Project Costs for Real Property &amp; Moveable Equipment</t>
  </si>
  <si>
    <t>Approvable closing costs include legal and filing fees. Interest, mortgage insurance and amortization payments are not considered closing costs.</t>
  </si>
  <si>
    <t>Please attach copies of the Sources and Uses document and APC/Certified Costs submitted to DOH.</t>
  </si>
  <si>
    <t>Closing Costs (legal and filing fees)</t>
  </si>
  <si>
    <t>Total Allowable Costs</t>
  </si>
  <si>
    <t>New Financing First Payment Date:</t>
  </si>
  <si>
    <t>ONLY allowable for ownerships that have occurred during the capital base year (2021)</t>
  </si>
  <si>
    <t>Maritime Bank</t>
  </si>
  <si>
    <t>Jones LLC</t>
  </si>
  <si>
    <t>EXAMPLE ONLY</t>
  </si>
  <si>
    <t>Financing #1</t>
  </si>
  <si>
    <t>Financing #2</t>
  </si>
  <si>
    <t>Financing #3</t>
  </si>
  <si>
    <t>NYS DOH Residential Health Care Facility Financing Guidelines</t>
  </si>
  <si>
    <t>The following financing guidelines have been developed to assist facilities in reviewing and attesting to their appropriate Medicaid capital reimbursement:</t>
  </si>
  <si>
    <t>The new amortization term equals or is less than the remaining amortization of the prior/existing approved financing.</t>
  </si>
  <si>
    <t>Savings over the life of the new financing can be demonstrated.</t>
  </si>
  <si>
    <t>Up to Allowable Financing % for Real Property only</t>
  </si>
  <si>
    <t>Up to Allowable Financing % for Real Property allocation</t>
  </si>
  <si>
    <t>Up to Allowable Financing % for Moveable Equipment allocation</t>
  </si>
  <si>
    <t>Up to Allowable Financing %</t>
  </si>
  <si>
    <t>The Allowable Financing % is the amount of the financing that is allowable for NYS Medicaid reimbursement purposes.</t>
  </si>
  <si>
    <t>Allowable principal includes Approved Project Costs (APC), less a 25% equity contribution, plus certain closing costs.</t>
  </si>
  <si>
    <t>Financing</t>
  </si>
  <si>
    <t>If the financing has been approved, the current interest reported on Schedule 17 is allowed and applies the real property % and allowable financing %.</t>
  </si>
  <si>
    <t>If the financing has been approved, the current interest reported on Schedule 17 is allowed and applies the moveable equipment % and allowable financing %.</t>
  </si>
  <si>
    <t>Financing Database</t>
  </si>
  <si>
    <t>If the financing has been approved, the current amortization reported on Schedule 17 is allowed and applies the real property % and allowable financing %.</t>
  </si>
  <si>
    <t>Current Reimbursed Financing *</t>
  </si>
  <si>
    <t>Type of Financing (Bond, Note, Mortgage)</t>
  </si>
  <si>
    <t>Note</t>
  </si>
  <si>
    <t>New or Refinanced Financing</t>
  </si>
  <si>
    <t>Financing Agreement Term (in years)</t>
  </si>
  <si>
    <t>Financing Amortization Term (in years)</t>
  </si>
  <si>
    <t>Current Financing Principal Payoff</t>
  </si>
  <si>
    <t>Refinanced Financing</t>
  </si>
  <si>
    <t>*** Information can be found on the Allowable Financing Database tab</t>
  </si>
  <si>
    <t>Calculation of Allowable Financing %</t>
  </si>
  <si>
    <t>A. Current Financing Principal Payoff</t>
  </si>
  <si>
    <t>D. Current Allowable Financing % ***</t>
  </si>
  <si>
    <t>J. New or Refinanced Financing Principal</t>
  </si>
  <si>
    <t>New or Recalculated Allowable Financing % (I/J)</t>
  </si>
  <si>
    <t>*  The current reimbursed financing information can be found on the Financing Database tab.</t>
  </si>
  <si>
    <t>Allowable Financing %</t>
  </si>
  <si>
    <t>Please ensure Schedule 17 in the RHCF report reflects the Refinanced or New Financing information; if not, please revise Schedule 17 and re-submit the RHCF report.</t>
  </si>
  <si>
    <t>Reimbursement should continue; COMPLETE charts below</t>
  </si>
  <si>
    <t>Reimbursement should end; DO NOT COMPLETE charts below</t>
  </si>
  <si>
    <t>In accordance with Public Health Law 2808.2-1(d), facilities that refinanced reimbursed financing arrangements on or after April 1, 2015 and have demonstrated savings over the life of the financing, are eligible for Shared Savings of 50%.</t>
  </si>
  <si>
    <t>Mortgage Amortization</t>
  </si>
  <si>
    <t>Mortgage Expense</t>
  </si>
  <si>
    <t>Depreciation (Applicable to CON assets only)</t>
  </si>
  <si>
    <t>If a new report has been submitted please indicate the revised DCN here:</t>
  </si>
  <si>
    <t>DCN#</t>
  </si>
  <si>
    <t>Working Capital Interest Expense Threshold %</t>
  </si>
  <si>
    <t>Part 86-2.20(d)(1) &amp; (2)(i)</t>
  </si>
  <si>
    <t>The interest rate is equal to the prime lending rate as published in the first issue of the Wall Street Journal for the calendar year plus 2%.</t>
  </si>
  <si>
    <t>No facility is held to a threshold of less than 120 beds.</t>
  </si>
  <si>
    <t># of beds not to fall below 120</t>
  </si>
  <si>
    <t>X $2,250</t>
  </si>
  <si>
    <t>= Threshold</t>
  </si>
  <si>
    <t>Amount on Schedule 8D</t>
  </si>
  <si>
    <t>Lower of Threshold or Schedule 8D</t>
  </si>
  <si>
    <r>
      <t xml:space="preserve">F. Additional APC Costs </t>
    </r>
    <r>
      <rPr>
        <sz val="11"/>
        <color rgb="FFFF0000"/>
        <rFont val="Calibri"/>
        <family val="2"/>
        <scheme val="minor"/>
      </rPr>
      <t>(attach APC)</t>
    </r>
  </si>
  <si>
    <t>ONLY if the interest is related to a short term (less than one year) line of credit from an unrelated party. Interest and late fees due to vendors, service contracts, or New York State are not reimbursable.  Related Company expenses are not eligible.  Subject to a threshold calculation (see below).</t>
  </si>
  <si>
    <t>NYS DOH Residential Health Care Facility Financing Change Request</t>
  </si>
  <si>
    <t>NYS DOH Residential Health Care Facility Shared Savings Request</t>
  </si>
  <si>
    <t>Submit revised Certified Cost Report; provide new DCN</t>
  </si>
  <si>
    <t>See Financing Guidelines and Financing Database tabs; if applicable complete the Financing Change Request form.  Please ensure Schedule 17 in the RHCF report reflects the Refinanced or New Financing information; if not, please revise Schedule 17 and re-submit the Certified Cost Report.</t>
  </si>
  <si>
    <t>Allowed for short term only (1 on schedule 8D); Exhibit B - no withdrawal of equity; Exhibit E - net income loss; passes threshold calculation</t>
  </si>
  <si>
    <t>Source</t>
  </si>
  <si>
    <t>Description</t>
  </si>
  <si>
    <t>DOH Calculates</t>
  </si>
  <si>
    <t>NEW OR REFINANCING ARRANGEMENTS OF APPROVED FINANCINGS ONLY - PLEASE DO NOT FILL OUT THIS FORM FOR CURRENTLY REIMBURSED FINANCINGS STILL IN EFFECT</t>
  </si>
  <si>
    <t>- Reimbursed initial financings are entered into to finance an particular set of assets that have been approved through a Certificate of Need (CON).</t>
  </si>
  <si>
    <t>Total Mortgage Insurance Premium (MIP)</t>
  </si>
  <si>
    <t>The Sources Chart indicates the cost report schedules that the data is drawn from and the automated calculations that occur in the capital rate setting system. It also outlines the expenses that allowed for the type of sponsorship, Proprietary or Voluntary/Governmental or Related Parties. The Line # indicated, equates to the capital rate sheet.</t>
  </si>
  <si>
    <t>Combines amounts reported on Schedule 10 &amp; 11 and compares it to Schedule 9 &amp; Exhibit H. The lesser amount is allowed.  It is further subject to the compatibility test outlined below.</t>
  </si>
  <si>
    <t>Combines amounts reported on Schedule 10 &amp; 11 and compares it to Schedule 9 &amp; Exhibit H. The lesser amount is allowed.  It is further subject to the compatibility test outlined below.  Reimbursed on Line 1.</t>
  </si>
  <si>
    <t>Combines amounts reported on Schedule 10 in Part II and all Part III's and compares it to Schedule 9 and Exhibit H. The lesser amount is allowed.  It is further subject to the compatibility test outlined below.</t>
  </si>
  <si>
    <t>The automated capital system also tests for compatibility with the regulation contained in the New York State Commissioner's Rules and Regulations, Title 10, Part 86-2.19</t>
  </si>
  <si>
    <t>The chart below outlines the compatibility test.</t>
  </si>
  <si>
    <t>-- New York State Commissioner's Rules and Regulations, Title 10, Part 86, which is available at www.health.ny.gov/regulations/nycrr/title_10/</t>
  </si>
  <si>
    <t>- These allowable assets and fees set the amount of financing principal, interest and mortgage insurance that is carried through for the remainder of the financing, regardless of refinancing or subsequent additional assets that are purchased outside of the approved financed costs.</t>
  </si>
  <si>
    <t>- Approvable refinancing generally include the following:</t>
  </si>
  <si>
    <t>The prior/existing financing was/is recognized for Medicaid reimbursement purposes.</t>
  </si>
  <si>
    <t>The new lender is not related through control, ownership, affiliation or personal relationship.</t>
  </si>
  <si>
    <t>Recognized financings are based upon CON applications (new financings) and approved refinancing.</t>
  </si>
  <si>
    <t>The following information is needed for new or refinancing of currently reimbursed financing arrangements.</t>
  </si>
  <si>
    <t>** Please refer to the Guidelines tab for what is considered allowable and non-allowable costs for Medicaid reimbursement</t>
  </si>
  <si>
    <t>Previous Total Less New Total = Savings</t>
  </si>
  <si>
    <t>1 &amp; 12</t>
  </si>
  <si>
    <t>Amsterdam Nursing Home Corp (amsterdam House)</t>
  </si>
  <si>
    <t>Livingston County Center for Nursing and Rehabilitatio</t>
  </si>
  <si>
    <t>Meadowbrook Care Center Inc</t>
  </si>
  <si>
    <t>Medford Multicare Center for Living</t>
  </si>
  <si>
    <t>NYS Veterans Home</t>
  </si>
  <si>
    <t>NYS Veterans Home at Montrose</t>
  </si>
  <si>
    <t>New York State Veterans Home In New York City</t>
  </si>
  <si>
    <t>St Anns Community (NH)</t>
  </si>
  <si>
    <t>The Pines Healthcare &amp; Rehabilitation Centers Machias Ca</t>
  </si>
  <si>
    <t>Real Property %</t>
  </si>
  <si>
    <t>Movable Equip. %</t>
  </si>
  <si>
    <t>St Anns Community (Aged)</t>
  </si>
  <si>
    <t>2026 Capital Rate Change Request</t>
  </si>
  <si>
    <t>2725301</t>
  </si>
  <si>
    <t>5154323</t>
  </si>
  <si>
    <t>7002356</t>
  </si>
  <si>
    <t>1451306</t>
  </si>
  <si>
    <t>2950301</t>
  </si>
  <si>
    <t>0722301</t>
  </si>
  <si>
    <t>7001800</t>
  </si>
  <si>
    <t>5401311</t>
  </si>
  <si>
    <t>3301326</t>
  </si>
  <si>
    <t>7003351</t>
  </si>
  <si>
    <t>3227304</t>
  </si>
  <si>
    <t>0701301</t>
  </si>
  <si>
    <t>7001323</t>
  </si>
  <si>
    <t>7001348</t>
  </si>
  <si>
    <t>3824301</t>
  </si>
  <si>
    <t>0101312</t>
  </si>
  <si>
    <t>1254302</t>
  </si>
  <si>
    <t>Delhi Rehabilitation and Nursing Center</t>
  </si>
  <si>
    <t>5904321</t>
  </si>
  <si>
    <t>0102001</t>
  </si>
  <si>
    <t>7004303</t>
  </si>
  <si>
    <t>0301307</t>
  </si>
  <si>
    <t>7002346</t>
  </si>
  <si>
    <t>7003396</t>
  </si>
  <si>
    <t>4152305</t>
  </si>
  <si>
    <t>2725303</t>
  </si>
  <si>
    <t>Fairport Skilled Nursing Home</t>
  </si>
  <si>
    <t>1435304</t>
  </si>
  <si>
    <t>2950317</t>
  </si>
  <si>
    <t>4651300</t>
  </si>
  <si>
    <t>0363301</t>
  </si>
  <si>
    <t>1467301</t>
  </si>
  <si>
    <t>5153307</t>
  </si>
  <si>
    <t>Gurwin Jewish Nursing and Rehabilitation Center</t>
  </si>
  <si>
    <t>7001369</t>
  </si>
  <si>
    <t>7000302</t>
  </si>
  <si>
    <t>5556302</t>
  </si>
  <si>
    <t>5153309</t>
  </si>
  <si>
    <t>7002352</t>
  </si>
  <si>
    <t>5151318</t>
  </si>
  <si>
    <t>7003346</t>
  </si>
  <si>
    <t>0303306</t>
  </si>
  <si>
    <t>5151317</t>
  </si>
  <si>
    <t>3301309</t>
  </si>
  <si>
    <t>2750304</t>
  </si>
  <si>
    <t>3225303</t>
  </si>
  <si>
    <t>4601305</t>
  </si>
  <si>
    <t>2701345</t>
  </si>
  <si>
    <t>7001397</t>
  </si>
  <si>
    <t>2522300</t>
  </si>
  <si>
    <t>3301327</t>
  </si>
  <si>
    <t>1302306</t>
  </si>
  <si>
    <t>7000387</t>
  </si>
  <si>
    <t>4420301</t>
  </si>
  <si>
    <t>2729300</t>
  </si>
  <si>
    <t>5120302</t>
  </si>
  <si>
    <t>4402304</t>
  </si>
  <si>
    <t>2904301</t>
  </si>
  <si>
    <t>5151319</t>
  </si>
  <si>
    <t>7001372</t>
  </si>
  <si>
    <t>7000311</t>
  </si>
  <si>
    <t>Methodist Home For Nursing and Rehabilitation</t>
  </si>
  <si>
    <t>2906305</t>
  </si>
  <si>
    <t>7003405</t>
  </si>
  <si>
    <t>7003383</t>
  </si>
  <si>
    <t>5567302</t>
  </si>
  <si>
    <t>7002355</t>
  </si>
  <si>
    <t>7001316</t>
  </si>
  <si>
    <t>0825301</t>
  </si>
  <si>
    <t>5951300</t>
  </si>
  <si>
    <t>3202317</t>
  </si>
  <si>
    <t>5154319</t>
  </si>
  <si>
    <t>3121303</t>
  </si>
  <si>
    <t>7003306</t>
  </si>
  <si>
    <t>7003307</t>
  </si>
  <si>
    <t>5127301</t>
  </si>
  <si>
    <t>7000306</t>
  </si>
  <si>
    <t>3950302</t>
  </si>
  <si>
    <t>7003410</t>
  </si>
  <si>
    <t>7000314</t>
  </si>
  <si>
    <t>7003397</t>
  </si>
  <si>
    <t>5262301</t>
  </si>
  <si>
    <t>7001371</t>
  </si>
  <si>
    <t>5127302</t>
  </si>
  <si>
    <t>3523304</t>
  </si>
  <si>
    <t>4601307</t>
  </si>
  <si>
    <t>4552300</t>
  </si>
  <si>
    <t>0153302</t>
  </si>
  <si>
    <t>2757300</t>
  </si>
  <si>
    <t>2757301</t>
  </si>
  <si>
    <t>5925300</t>
  </si>
  <si>
    <t>3301321</t>
  </si>
  <si>
    <t>St Camillus Residential Health Care Facility</t>
  </si>
  <si>
    <t>2701353</t>
  </si>
  <si>
    <t>4401300</t>
  </si>
  <si>
    <t>3702309</t>
  </si>
  <si>
    <t>0101307</t>
  </si>
  <si>
    <t>7003300</t>
  </si>
  <si>
    <t>5022302</t>
  </si>
  <si>
    <t>3327301</t>
  </si>
  <si>
    <t>7002345</t>
  </si>
  <si>
    <t>Terence Cardinal Cooke Health Care Ctr</t>
  </si>
  <si>
    <t>0566302</t>
  </si>
  <si>
    <t>3301323</t>
  </si>
  <si>
    <t>2750301</t>
  </si>
  <si>
    <t>1302309</t>
  </si>
  <si>
    <t>2750306</t>
  </si>
  <si>
    <t>7003417</t>
  </si>
  <si>
    <t>0469300</t>
  </si>
  <si>
    <t>3523301</t>
  </si>
  <si>
    <t>2950318</t>
  </si>
  <si>
    <t>5904309</t>
  </si>
  <si>
    <t>4102307</t>
  </si>
  <si>
    <t>0364302</t>
  </si>
  <si>
    <t>4501301</t>
  </si>
  <si>
    <t>1301301</t>
  </si>
  <si>
    <t>1320301</t>
  </si>
  <si>
    <t>5556301</t>
  </si>
  <si>
    <t>7000390</t>
  </si>
  <si>
    <t>2026 Rates NYS DOH Residential Health Care Facility Financing Database Information</t>
  </si>
  <si>
    <t>X applicable 2024% = 10.5</t>
  </si>
  <si>
    <t>New or refinanced financing in 2024 and 2025</t>
  </si>
  <si>
    <t>Change in Ownership in 2025 - Prior year capital per diem was a carryover - ROE calculation needs adjustment</t>
  </si>
  <si>
    <t>Change in Ownership in 2025 - A carryover of prior year capital rate</t>
  </si>
  <si>
    <t>Interim or Final APC approved in 2024 and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</si>
</sst>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5" formatCode="&quot;$&quot;#,##0_);\(&quot;$&quot;#,##0\)"/>
    <numFmt numFmtId="44" formatCode="_(&quot;$&quot;* #,##0.00_);_(&quot;$&quot;* \(#,##0.00\);_(&quot;$&quot;* &quot;-&quot;??_);_(@_)"/>
    <numFmt numFmtId="43" formatCode="_(* #,##0.00_);_(* \(#,##0.00\);_(* &quot;-&quot;??_);_(@_)"/>
    <numFmt numFmtId="164" formatCode="_(* #,##0_);_(* \(#,##0\);_(* &quot;-&quot;??_);_(@_)"/>
    <numFmt numFmtId="165" formatCode="_(* #,##0.0000_);_(* \(#,##0.0000\);_(* &quot;-&quot;??_);_(@_)"/>
    <numFmt numFmtId="166" formatCode="_(&quot;$&quot;* #,##0_);_(&quot;$&quot;* \(#,##0\);_(&quot;$&quot;* &quot;-&quot;??_);_(@_)"/>
    <numFmt numFmtId="167" formatCode="0.0000"/>
    <numFmt numFmtId="168" formatCode="&quot;$&quot;#,##0"/>
  </numFmts>
  <fonts count="19" x14ac:knownFonts="1">
    <font>
      <sz val="11"/>
      <color theme="1"/>
      <name val="Calibri"/>
      <family val="2"/>
      <scheme val="minor"/>
    </font>
    <font>
      <b/>
      <sz val="11"/>
      <color theme="1"/>
      <name val="Calibri"/>
      <family val="2"/>
      <scheme val="minor"/>
    </font>
    <font>
      <b/>
      <sz val="14"/>
      <color theme="1"/>
      <name val="Calibri"/>
      <family val="2"/>
      <scheme val="minor"/>
    </font>
    <font>
      <sz val="11"/>
      <color theme="1"/>
      <name val="Calibri"/>
      <family val="2"/>
      <scheme val="minor"/>
    </font>
    <font>
      <b/>
      <sz val="10"/>
      <name val="Arial"/>
      <family val="2"/>
    </font>
    <font>
      <i/>
      <sz val="11"/>
      <color theme="1"/>
      <name val="Calibri"/>
      <family val="2"/>
      <scheme val="minor"/>
    </font>
    <font>
      <b/>
      <sz val="14"/>
      <color rgb="FFFF0000"/>
      <name val="Calibri"/>
      <family val="2"/>
      <scheme val="minor"/>
    </font>
    <font>
      <b/>
      <sz val="11"/>
      <name val="Calibri"/>
      <family val="2"/>
      <scheme val="minor"/>
    </font>
    <font>
      <sz val="11"/>
      <name val="Calibri"/>
      <family val="2"/>
      <scheme val="minor"/>
    </font>
    <font>
      <b/>
      <sz val="11"/>
      <color rgb="FFFF0000"/>
      <name val="Calibri"/>
      <family val="2"/>
      <scheme val="minor"/>
    </font>
    <font>
      <b/>
      <i/>
      <sz val="11"/>
      <color theme="1"/>
      <name val="Calibri"/>
      <family val="2"/>
      <scheme val="minor"/>
    </font>
    <font>
      <b/>
      <sz val="12"/>
      <color theme="1"/>
      <name val="Calibri"/>
      <family val="2"/>
      <scheme val="minor"/>
    </font>
    <font>
      <b/>
      <sz val="14"/>
      <name val="Calibri"/>
      <family val="2"/>
      <scheme val="minor"/>
    </font>
    <font>
      <sz val="11"/>
      <color rgb="FFFF0000"/>
      <name val="Calibri"/>
      <family val="2"/>
      <scheme val="minor"/>
    </font>
    <font>
      <b/>
      <sz val="12"/>
      <color rgb="FFFF0000"/>
      <name val="Calibri"/>
      <family val="2"/>
      <scheme val="minor"/>
    </font>
    <font>
      <i/>
      <sz val="11"/>
      <color rgb="FFFF0000"/>
      <name val="Calibri"/>
      <family val="2"/>
      <scheme val="minor"/>
    </font>
    <font>
      <b/>
      <i/>
      <sz val="10"/>
      <color rgb="FFFF0000"/>
      <name val="Arial"/>
      <family val="2"/>
    </font>
    <font>
      <b/>
      <i/>
      <sz val="11"/>
      <color rgb="FFFF0000"/>
      <name val="Calibri"/>
      <family val="2"/>
      <scheme val="minor"/>
    </font>
    <font>
      <sz val="11"/>
      <name val="Calibri"/>
      <family val="2"/>
    </font>
  </fonts>
  <fills count="9">
    <fill>
      <patternFill patternType="none"/>
    </fill>
    <fill>
      <patternFill patternType="gray125"/>
    </fill>
    <fill>
      <patternFill patternType="solid">
        <fgColor rgb="FF92D050"/>
        <bgColor indexed="64"/>
      </patternFill>
    </fill>
    <fill>
      <patternFill patternType="solid">
        <fgColor rgb="FFFFC000"/>
        <bgColor indexed="64"/>
      </patternFill>
    </fill>
    <fill>
      <patternFill patternType="solid">
        <fgColor rgb="FFFFFF00"/>
        <bgColor indexed="64"/>
      </patternFill>
    </fill>
    <fill>
      <patternFill patternType="solid">
        <fgColor rgb="FF00B0F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5" tint="0.39997558519241921"/>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right/>
      <top/>
      <bottom style="thin">
        <color indexed="64"/>
      </bottom>
      <diagonal/>
    </border>
    <border>
      <left/>
      <right style="thin">
        <color indexed="64"/>
      </right>
      <top style="thin">
        <color indexed="64"/>
      </top>
      <bottom style="thin">
        <color indexed="64"/>
      </bottom>
      <diagonal/>
    </border>
  </borders>
  <cellStyleXfs count="4">
    <xf numFmtId="0" fontId="0" fillId="0" borderId="0"/>
    <xf numFmtId="43" fontId="3" fillId="0" borderId="0" applyFont="0" applyFill="0" applyBorder="0" applyAlignment="0" applyProtection="0"/>
    <xf numFmtId="44" fontId="3" fillId="0" borderId="0" applyFont="0" applyFill="0" applyBorder="0" applyAlignment="0" applyProtection="0"/>
    <xf numFmtId="9" fontId="3" fillId="0" borderId="0" applyFont="0" applyFill="0" applyBorder="0" applyAlignment="0" applyProtection="0"/>
  </cellStyleXfs>
  <cellXfs count="201">
    <xf numFmtId="0" fontId="0" fillId="0" borderId="0" xfId="0"/>
    <xf numFmtId="1" fontId="0" fillId="0" borderId="0" xfId="1" applyNumberFormat="1" applyFont="1" applyBorder="1" applyAlignment="1">
      <alignment horizontal="right"/>
    </xf>
    <xf numFmtId="164" fontId="0" fillId="0" borderId="0" xfId="1" applyNumberFormat="1" applyFont="1" applyBorder="1"/>
    <xf numFmtId="0" fontId="2" fillId="2" borderId="1" xfId="0" applyFont="1" applyFill="1" applyBorder="1" applyAlignment="1" applyProtection="1">
      <alignment horizontal="center" vertical="center"/>
      <protection locked="0"/>
    </xf>
    <xf numFmtId="0" fontId="11" fillId="2" borderId="1" xfId="0" applyFont="1" applyFill="1" applyBorder="1" applyAlignment="1" applyProtection="1">
      <alignment horizontal="left" vertical="center"/>
      <protection locked="0"/>
    </xf>
    <xf numFmtId="0" fontId="0" fillId="2" borderId="1" xfId="0" applyFill="1" applyBorder="1" applyAlignment="1" applyProtection="1">
      <alignment horizontal="center" vertical="center"/>
      <protection locked="0"/>
    </xf>
    <xf numFmtId="0" fontId="0" fillId="2" borderId="1" xfId="0" applyFill="1" applyBorder="1" applyAlignment="1" applyProtection="1">
      <alignment horizontal="center" vertical="center" wrapText="1"/>
      <protection locked="0"/>
    </xf>
    <xf numFmtId="5" fontId="0" fillId="0" borderId="1" xfId="2" applyNumberFormat="1" applyFont="1" applyFill="1" applyBorder="1" applyAlignment="1" applyProtection="1">
      <alignment horizontal="center"/>
      <protection locked="0"/>
    </xf>
    <xf numFmtId="0" fontId="5" fillId="0" borderId="0" xfId="0" applyFont="1" applyProtection="1">
      <protection locked="0"/>
    </xf>
    <xf numFmtId="0" fontId="0" fillId="0" borderId="0" xfId="0" applyProtection="1">
      <protection locked="0"/>
    </xf>
    <xf numFmtId="5" fontId="0" fillId="0" borderId="4" xfId="2" applyNumberFormat="1" applyFont="1" applyFill="1" applyBorder="1" applyAlignment="1" applyProtection="1">
      <alignment horizontal="center"/>
      <protection locked="0"/>
    </xf>
    <xf numFmtId="5" fontId="0" fillId="0" borderId="7" xfId="2" applyNumberFormat="1" applyFont="1" applyFill="1" applyBorder="1" applyAlignment="1" applyProtection="1">
      <alignment horizontal="center"/>
      <protection locked="0"/>
    </xf>
    <xf numFmtId="0" fontId="9" fillId="0" borderId="0" xfId="0" applyFont="1" applyProtection="1">
      <protection locked="0"/>
    </xf>
    <xf numFmtId="166" fontId="5" fillId="0" borderId="0" xfId="2" applyNumberFormat="1" applyFont="1" applyFill="1" applyBorder="1" applyAlignment="1" applyProtection="1">
      <alignment horizontal="center"/>
      <protection locked="0"/>
    </xf>
    <xf numFmtId="0" fontId="5" fillId="0" borderId="0" xfId="0" quotePrefix="1" applyFont="1" applyProtection="1">
      <protection locked="0"/>
    </xf>
    <xf numFmtId="0" fontId="8" fillId="0" borderId="0" xfId="0" applyFont="1" applyProtection="1">
      <protection locked="0"/>
    </xf>
    <xf numFmtId="0" fontId="1" fillId="0" borderId="0" xfId="0" applyFont="1" applyProtection="1">
      <protection locked="0"/>
    </xf>
    <xf numFmtId="44" fontId="5" fillId="0" borderId="0" xfId="0" applyNumberFormat="1" applyFont="1" applyProtection="1">
      <protection locked="0"/>
    </xf>
    <xf numFmtId="44" fontId="0" fillId="0" borderId="0" xfId="0" applyNumberFormat="1" applyProtection="1">
      <protection locked="0"/>
    </xf>
    <xf numFmtId="0" fontId="0" fillId="0" borderId="2" xfId="0" applyBorder="1" applyAlignment="1" applyProtection="1">
      <alignment horizontal="center" vertical="center"/>
      <protection locked="0"/>
    </xf>
    <xf numFmtId="0" fontId="0" fillId="0" borderId="1" xfId="0" applyBorder="1" applyAlignment="1" applyProtection="1">
      <alignment horizontal="center" vertical="center"/>
      <protection locked="0"/>
    </xf>
    <xf numFmtId="5" fontId="0" fillId="0" borderId="1" xfId="2" applyNumberFormat="1" applyFont="1" applyFill="1" applyBorder="1" applyAlignment="1" applyProtection="1">
      <alignment horizontal="center" vertical="center"/>
      <protection locked="0"/>
    </xf>
    <xf numFmtId="5" fontId="0" fillId="0" borderId="1" xfId="0" applyNumberFormat="1" applyBorder="1" applyAlignment="1" applyProtection="1">
      <alignment horizontal="center" vertical="center"/>
      <protection locked="0"/>
    </xf>
    <xf numFmtId="10" fontId="0" fillId="0" borderId="1" xfId="3" applyNumberFormat="1" applyFont="1" applyFill="1" applyBorder="1" applyAlignment="1" applyProtection="1">
      <alignment horizontal="center" vertical="center"/>
      <protection locked="0"/>
    </xf>
    <xf numFmtId="14" fontId="0" fillId="0" borderId="1" xfId="0" applyNumberFormat="1" applyBorder="1" applyAlignment="1" applyProtection="1">
      <alignment horizontal="center" vertical="center"/>
      <protection locked="0"/>
    </xf>
    <xf numFmtId="5" fontId="0" fillId="0" borderId="1" xfId="2" applyNumberFormat="1" applyFont="1" applyBorder="1" applyAlignment="1" applyProtection="1">
      <alignment horizontal="center" vertical="center"/>
      <protection locked="0"/>
    </xf>
    <xf numFmtId="166" fontId="0" fillId="0" borderId="0" xfId="2" applyNumberFormat="1" applyFont="1" applyFill="1" applyBorder="1" applyAlignment="1" applyProtection="1">
      <alignment horizontal="center" vertical="center"/>
      <protection locked="0"/>
    </xf>
    <xf numFmtId="10" fontId="0" fillId="0" borderId="1" xfId="3" applyNumberFormat="1" applyFont="1" applyBorder="1" applyAlignment="1" applyProtection="1">
      <alignment horizontal="center" vertical="center"/>
      <protection locked="0"/>
    </xf>
    <xf numFmtId="5" fontId="8" fillId="0" borderId="1" xfId="2" applyNumberFormat="1" applyFont="1" applyBorder="1" applyAlignment="1" applyProtection="1">
      <alignment horizontal="center" vertical="center"/>
      <protection locked="0"/>
    </xf>
    <xf numFmtId="0" fontId="8" fillId="0" borderId="1" xfId="0" applyFont="1" applyBorder="1" applyAlignment="1" applyProtection="1">
      <alignment horizontal="center" vertical="center"/>
      <protection locked="0"/>
    </xf>
    <xf numFmtId="5" fontId="0" fillId="0" borderId="0" xfId="1" applyNumberFormat="1" applyFont="1" applyBorder="1"/>
    <xf numFmtId="1" fontId="0" fillId="0" borderId="0" xfId="1" applyNumberFormat="1" applyFont="1" applyBorder="1" applyAlignment="1">
      <alignment horizontal="center" vertical="center"/>
    </xf>
    <xf numFmtId="10" fontId="0" fillId="0" borderId="0" xfId="1" applyNumberFormat="1" applyFont="1" applyBorder="1" applyAlignment="1">
      <alignment horizontal="center"/>
    </xf>
    <xf numFmtId="165" fontId="0" fillId="0" borderId="0" xfId="1" applyNumberFormat="1" applyFont="1" applyBorder="1"/>
    <xf numFmtId="0" fontId="0" fillId="0" borderId="0" xfId="0" applyProtection="1">
      <protection locked="0"/>
    </xf>
    <xf numFmtId="5" fontId="0" fillId="0" borderId="1" xfId="1" applyNumberFormat="1" applyFont="1" applyBorder="1" applyProtection="1">
      <protection locked="0"/>
    </xf>
    <xf numFmtId="5" fontId="0" fillId="0" borderId="1" xfId="0" applyNumberFormat="1" applyBorder="1" applyAlignment="1" applyProtection="1">
      <alignment horizontal="center" vertical="center"/>
    </xf>
    <xf numFmtId="10" fontId="0" fillId="0" borderId="1" xfId="0" applyNumberFormat="1" applyBorder="1" applyAlignment="1" applyProtection="1">
      <alignment horizontal="center" vertical="center"/>
    </xf>
    <xf numFmtId="5" fontId="0" fillId="0" borderId="1" xfId="0" quotePrefix="1" applyNumberFormat="1" applyBorder="1" applyAlignment="1" applyProtection="1">
      <alignment horizontal="center" vertical="center"/>
    </xf>
    <xf numFmtId="0" fontId="1" fillId="0" borderId="0" xfId="0" applyFont="1" applyProtection="1"/>
    <xf numFmtId="0" fontId="7" fillId="0" borderId="0" xfId="0" applyFont="1" applyProtection="1"/>
    <xf numFmtId="0" fontId="0" fillId="0" borderId="0" xfId="0" applyProtection="1"/>
    <xf numFmtId="0" fontId="9" fillId="0" borderId="0" xfId="0" applyFont="1" applyProtection="1"/>
    <xf numFmtId="0" fontId="1" fillId="6" borderId="1" xfId="0" applyFont="1" applyFill="1" applyBorder="1" applyAlignment="1" applyProtection="1">
      <alignment horizontal="center" wrapText="1"/>
    </xf>
    <xf numFmtId="0" fontId="0" fillId="0" borderId="2" xfId="0" applyBorder="1" applyAlignment="1" applyProtection="1">
      <alignment horizontal="center"/>
    </xf>
    <xf numFmtId="0" fontId="0" fillId="0" borderId="1" xfId="0" applyBorder="1" applyAlignment="1" applyProtection="1">
      <alignment horizontal="center"/>
    </xf>
    <xf numFmtId="5" fontId="0" fillId="0" borderId="1" xfId="2" applyNumberFormat="1" applyFont="1" applyFill="1" applyBorder="1" applyAlignment="1" applyProtection="1">
      <alignment horizontal="center"/>
    </xf>
    <xf numFmtId="5" fontId="0" fillId="0" borderId="1" xfId="0" applyNumberFormat="1" applyBorder="1" applyAlignment="1" applyProtection="1">
      <alignment horizontal="center"/>
    </xf>
    <xf numFmtId="10" fontId="0" fillId="0" borderId="1" xfId="3" applyNumberFormat="1" applyFont="1" applyFill="1" applyBorder="1" applyAlignment="1" applyProtection="1">
      <alignment horizontal="center"/>
    </xf>
    <xf numFmtId="14" fontId="0" fillId="0" borderId="1" xfId="0" applyNumberFormat="1" applyBorder="1" applyAlignment="1" applyProtection="1">
      <alignment horizontal="center"/>
    </xf>
    <xf numFmtId="5" fontId="0" fillId="0" borderId="1" xfId="2" applyNumberFormat="1" applyFont="1" applyBorder="1" applyAlignment="1" applyProtection="1">
      <alignment horizontal="center"/>
    </xf>
    <xf numFmtId="166" fontId="0" fillId="0" borderId="0" xfId="2" applyNumberFormat="1" applyFont="1" applyFill="1" applyBorder="1" applyAlignment="1" applyProtection="1">
      <alignment horizontal="center"/>
    </xf>
    <xf numFmtId="0" fontId="5" fillId="0" borderId="0" xfId="0" applyFont="1" applyProtection="1"/>
    <xf numFmtId="5" fontId="0" fillId="0" borderId="5" xfId="2" applyNumberFormat="1" applyFont="1" applyFill="1" applyBorder="1" applyAlignment="1" applyProtection="1">
      <alignment horizontal="center"/>
    </xf>
    <xf numFmtId="5" fontId="0" fillId="0" borderId="4" xfId="2" applyNumberFormat="1" applyFont="1" applyFill="1" applyBorder="1" applyAlignment="1" applyProtection="1">
      <alignment horizontal="center"/>
    </xf>
    <xf numFmtId="5" fontId="0" fillId="0" borderId="7" xfId="2" applyNumberFormat="1" applyFont="1" applyFill="1" applyBorder="1" applyAlignment="1" applyProtection="1">
      <alignment horizontal="center"/>
    </xf>
    <xf numFmtId="5" fontId="1" fillId="0" borderId="1" xfId="2" applyNumberFormat="1" applyFont="1" applyFill="1" applyBorder="1" applyAlignment="1" applyProtection="1">
      <alignment horizontal="center"/>
    </xf>
    <xf numFmtId="5" fontId="1" fillId="0" borderId="1" xfId="0" applyNumberFormat="1" applyFont="1" applyBorder="1" applyAlignment="1" applyProtection="1">
      <alignment horizontal="center"/>
    </xf>
    <xf numFmtId="5" fontId="0" fillId="0" borderId="1" xfId="2" applyNumberFormat="1" applyFont="1" applyBorder="1" applyAlignment="1" applyProtection="1">
      <alignment horizontal="center" vertical="center"/>
    </xf>
    <xf numFmtId="10" fontId="0" fillId="0" borderId="1" xfId="3" applyNumberFormat="1" applyFont="1" applyBorder="1" applyAlignment="1" applyProtection="1">
      <alignment horizontal="center" vertical="center"/>
    </xf>
    <xf numFmtId="5" fontId="8" fillId="0" borderId="1" xfId="2" applyNumberFormat="1" applyFont="1" applyBorder="1" applyAlignment="1" applyProtection="1">
      <alignment horizontal="center" vertical="center"/>
    </xf>
    <xf numFmtId="0" fontId="8" fillId="0" borderId="1" xfId="0" applyFont="1" applyBorder="1" applyAlignment="1" applyProtection="1">
      <alignment horizontal="center" vertical="center"/>
    </xf>
    <xf numFmtId="10" fontId="0" fillId="0" borderId="1" xfId="3" applyNumberFormat="1" applyFont="1" applyFill="1" applyBorder="1" applyAlignment="1" applyProtection="1">
      <alignment horizontal="center" vertical="center"/>
    </xf>
    <xf numFmtId="0" fontId="0" fillId="0" borderId="1" xfId="0" applyBorder="1" applyProtection="1"/>
    <xf numFmtId="0" fontId="5" fillId="0" borderId="3" xfId="0" quotePrefix="1" applyFont="1" applyBorder="1" applyProtection="1"/>
    <xf numFmtId="0" fontId="1" fillId="6" borderId="1" xfId="0" applyFont="1" applyFill="1" applyBorder="1" applyAlignment="1" applyProtection="1">
      <alignment horizontal="left"/>
    </xf>
    <xf numFmtId="0" fontId="0" fillId="0" borderId="2" xfId="0" applyBorder="1" applyProtection="1"/>
    <xf numFmtId="0" fontId="0" fillId="0" borderId="6" xfId="0" applyBorder="1" applyProtection="1"/>
    <xf numFmtId="0" fontId="1" fillId="0" borderId="1" xfId="0" applyFont="1" applyBorder="1" applyProtection="1"/>
    <xf numFmtId="0" fontId="5" fillId="0" borderId="3" xfId="0" applyFont="1" applyBorder="1" applyProtection="1"/>
    <xf numFmtId="0" fontId="8" fillId="0" borderId="1" xfId="0" applyFont="1" applyBorder="1" applyProtection="1"/>
    <xf numFmtId="44" fontId="9" fillId="0" borderId="0" xfId="0" applyNumberFormat="1" applyFont="1" applyProtection="1"/>
    <xf numFmtId="0" fontId="15" fillId="0" borderId="0" xfId="0" applyFont="1" applyProtection="1"/>
    <xf numFmtId="164" fontId="16" fillId="0" borderId="1" xfId="1" applyNumberFormat="1" applyFont="1" applyBorder="1" applyAlignment="1" applyProtection="1">
      <alignment horizontal="center"/>
    </xf>
    <xf numFmtId="0" fontId="0" fillId="0" borderId="0" xfId="0" applyAlignment="1" applyProtection="1">
      <alignment horizontal="center" vertical="center"/>
    </xf>
    <xf numFmtId="164" fontId="1" fillId="6" borderId="1" xfId="1" applyNumberFormat="1" applyFont="1" applyFill="1" applyBorder="1" applyAlignment="1" applyProtection="1">
      <alignment horizontal="center" vertical="center" wrapText="1"/>
    </xf>
    <xf numFmtId="164" fontId="4" fillId="6" borderId="1" xfId="1" applyNumberFormat="1" applyFont="1" applyFill="1" applyBorder="1" applyAlignment="1" applyProtection="1">
      <alignment horizontal="center" vertical="center" wrapText="1"/>
    </xf>
    <xf numFmtId="0" fontId="0" fillId="0" borderId="4" xfId="0" applyBorder="1" applyProtection="1"/>
    <xf numFmtId="5" fontId="0" fillId="0" borderId="1" xfId="1" applyNumberFormat="1" applyFont="1" applyBorder="1" applyProtection="1"/>
    <xf numFmtId="1" fontId="0" fillId="0" borderId="1" xfId="1" applyNumberFormat="1" applyFont="1" applyBorder="1" applyAlignment="1" applyProtection="1">
      <alignment horizontal="center" vertical="center"/>
      <protection locked="0"/>
    </xf>
    <xf numFmtId="10" fontId="0" fillId="0" borderId="1" xfId="1" applyNumberFormat="1" applyFont="1" applyBorder="1" applyAlignment="1" applyProtection="1">
      <alignment horizontal="center" vertical="center"/>
      <protection locked="0"/>
    </xf>
    <xf numFmtId="164" fontId="4" fillId="0" borderId="0" xfId="1" applyNumberFormat="1" applyFont="1" applyBorder="1" applyAlignment="1" applyProtection="1">
      <alignment horizontal="center" wrapText="1"/>
    </xf>
    <xf numFmtId="0" fontId="17" fillId="0" borderId="0" xfId="0" applyFont="1" applyProtection="1"/>
    <xf numFmtId="164" fontId="16" fillId="0" borderId="1" xfId="1" applyNumberFormat="1" applyFont="1" applyBorder="1" applyAlignment="1" applyProtection="1">
      <alignment horizontal="center" wrapText="1"/>
    </xf>
    <xf numFmtId="164" fontId="1" fillId="6" borderId="1" xfId="1" applyNumberFormat="1" applyFont="1" applyFill="1" applyBorder="1" applyAlignment="1" applyProtection="1">
      <alignment horizontal="center" vertical="center"/>
    </xf>
    <xf numFmtId="0" fontId="0" fillId="0" borderId="1" xfId="0" applyBorder="1" applyAlignment="1" applyProtection="1">
      <alignment horizontal="center" vertical="top"/>
    </xf>
    <xf numFmtId="0" fontId="0" fillId="0" borderId="0" xfId="0" applyAlignment="1" applyProtection="1">
      <alignment vertical="top"/>
    </xf>
    <xf numFmtId="0" fontId="2" fillId="0" borderId="0" xfId="0" applyFont="1" applyAlignment="1" applyProtection="1">
      <alignment vertical="top"/>
    </xf>
    <xf numFmtId="0" fontId="1" fillId="0" borderId="0" xfId="0" applyFont="1" applyAlignment="1" applyProtection="1">
      <alignment vertical="top"/>
    </xf>
    <xf numFmtId="0" fontId="0" fillId="0" borderId="0" xfId="0" applyAlignment="1" applyProtection="1">
      <alignment horizontal="center" vertical="top"/>
    </xf>
    <xf numFmtId="0" fontId="1" fillId="6" borderId="1" xfId="0" applyFont="1" applyFill="1" applyBorder="1" applyAlignment="1" applyProtection="1">
      <alignment horizontal="center" vertical="top" wrapText="1"/>
    </xf>
    <xf numFmtId="0" fontId="13" fillId="0" borderId="0" xfId="0" applyFont="1" applyAlignment="1" applyProtection="1">
      <alignment vertical="top"/>
    </xf>
    <xf numFmtId="0" fontId="0" fillId="0" borderId="1" xfId="0" applyBorder="1" applyAlignment="1" applyProtection="1">
      <alignment horizontal="center" vertical="center" wrapText="1"/>
    </xf>
    <xf numFmtId="0" fontId="8" fillId="0" borderId="1" xfId="0" applyFont="1" applyBorder="1" applyAlignment="1" applyProtection="1">
      <alignment horizontal="center" vertical="center" wrapText="1"/>
    </xf>
    <xf numFmtId="0" fontId="0" fillId="0" borderId="0" xfId="0" applyAlignment="1" applyProtection="1">
      <alignment vertical="center"/>
    </xf>
    <xf numFmtId="0" fontId="0" fillId="0" borderId="0" xfId="0" applyAlignment="1" applyProtection="1">
      <alignment horizontal="left" vertical="top"/>
    </xf>
    <xf numFmtId="0" fontId="14" fillId="0" borderId="0" xfId="0" applyFont="1" applyAlignment="1" applyProtection="1">
      <alignment horizontal="left" vertical="center"/>
    </xf>
    <xf numFmtId="0" fontId="6" fillId="0" borderId="0" xfId="0" applyFont="1" applyAlignment="1" applyProtection="1">
      <alignment horizontal="center" vertical="center"/>
    </xf>
    <xf numFmtId="0" fontId="9" fillId="0" borderId="0" xfId="0" applyFont="1" applyAlignment="1" applyProtection="1">
      <alignment vertical="center"/>
    </xf>
    <xf numFmtId="0" fontId="2" fillId="0" borderId="0" xfId="0" applyFont="1" applyAlignment="1" applyProtection="1">
      <alignment horizontal="center" vertical="center"/>
    </xf>
    <xf numFmtId="0" fontId="11" fillId="0" borderId="0" xfId="0" applyFont="1" applyAlignment="1" applyProtection="1">
      <alignment horizontal="center" vertical="center"/>
    </xf>
    <xf numFmtId="0" fontId="0" fillId="0" borderId="0" xfId="0" applyAlignment="1" applyProtection="1">
      <alignment horizontal="left" vertical="center"/>
    </xf>
    <xf numFmtId="0" fontId="1" fillId="7" borderId="1" xfId="0" applyFont="1" applyFill="1" applyBorder="1" applyAlignment="1" applyProtection="1">
      <alignment horizontal="center" vertical="center"/>
    </xf>
    <xf numFmtId="0" fontId="1" fillId="7" borderId="1" xfId="0" applyFont="1" applyFill="1" applyBorder="1" applyAlignment="1" applyProtection="1">
      <alignment horizontal="center" vertical="center" wrapText="1"/>
    </xf>
    <xf numFmtId="0" fontId="1" fillId="7" borderId="1" xfId="0" applyFont="1" applyFill="1" applyBorder="1" applyAlignment="1" applyProtection="1">
      <alignment vertical="center"/>
    </xf>
    <xf numFmtId="0" fontId="0" fillId="0" borderId="1" xfId="0" applyBorder="1" applyAlignment="1" applyProtection="1">
      <alignment horizontal="left" vertical="center" wrapText="1"/>
    </xf>
    <xf numFmtId="0" fontId="0" fillId="0" borderId="1" xfId="0" applyBorder="1" applyAlignment="1" applyProtection="1">
      <alignment vertical="center"/>
    </xf>
    <xf numFmtId="0" fontId="0" fillId="0" borderId="1" xfId="0" applyBorder="1" applyAlignment="1" applyProtection="1">
      <alignment vertical="center" wrapText="1"/>
    </xf>
    <xf numFmtId="0" fontId="0" fillId="0" borderId="1" xfId="0" applyBorder="1" applyAlignment="1" applyProtection="1">
      <alignment horizontal="center" vertical="center"/>
    </xf>
    <xf numFmtId="0" fontId="1" fillId="0" borderId="0" xfId="0" applyFont="1" applyAlignment="1" applyProtection="1">
      <alignment horizontal="left" vertical="top"/>
    </xf>
    <xf numFmtId="0" fontId="1" fillId="0" borderId="0" xfId="0" applyFont="1" applyAlignment="1" applyProtection="1">
      <alignment horizontal="left"/>
    </xf>
    <xf numFmtId="0" fontId="0" fillId="0" borderId="1" xfId="0" quotePrefix="1" applyBorder="1" applyProtection="1"/>
    <xf numFmtId="0" fontId="1" fillId="0" borderId="1" xfId="0" quotePrefix="1" applyFont="1" applyBorder="1" applyProtection="1"/>
    <xf numFmtId="0" fontId="0" fillId="0" borderId="0" xfId="0" quotePrefix="1" applyProtection="1"/>
    <xf numFmtId="0" fontId="2" fillId="0" borderId="0" xfId="0" applyFont="1" applyAlignment="1" applyProtection="1">
      <alignment horizontal="left" vertical="top"/>
    </xf>
    <xf numFmtId="0" fontId="2" fillId="0" borderId="0" xfId="0" applyFont="1" applyAlignment="1" applyProtection="1">
      <alignment horizontal="center" vertical="top"/>
    </xf>
    <xf numFmtId="0" fontId="0" fillId="0" borderId="0" xfId="0" applyFill="1" applyAlignment="1" applyProtection="1">
      <alignment vertical="top"/>
    </xf>
    <xf numFmtId="0" fontId="0" fillId="2" borderId="0" xfId="0" applyFill="1" applyAlignment="1" applyProtection="1">
      <alignment vertical="top"/>
    </xf>
    <xf numFmtId="0" fontId="0" fillId="3" borderId="0" xfId="0" applyFill="1" applyAlignment="1" applyProtection="1">
      <alignment vertical="top"/>
    </xf>
    <xf numFmtId="0" fontId="0" fillId="5" borderId="0" xfId="0" applyFill="1" applyAlignment="1" applyProtection="1">
      <alignment vertical="top"/>
    </xf>
    <xf numFmtId="0" fontId="0" fillId="4" borderId="0" xfId="0" applyFill="1" applyAlignment="1" applyProtection="1">
      <alignment vertical="top"/>
    </xf>
    <xf numFmtId="0" fontId="10" fillId="0" borderId="0" xfId="0" applyFont="1" applyAlignment="1" applyProtection="1">
      <alignment horizontal="left" vertical="top"/>
    </xf>
    <xf numFmtId="0" fontId="10" fillId="0" borderId="0" xfId="0" applyFont="1" applyAlignment="1" applyProtection="1">
      <alignment vertical="top"/>
    </xf>
    <xf numFmtId="0" fontId="10" fillId="0" borderId="0" xfId="0" applyFont="1" applyAlignment="1" applyProtection="1">
      <alignment horizontal="center" vertical="top"/>
    </xf>
    <xf numFmtId="0" fontId="0" fillId="2" borderId="2" xfId="0" applyFill="1" applyBorder="1" applyAlignment="1" applyProtection="1">
      <alignment horizontal="center" vertical="top"/>
    </xf>
    <xf numFmtId="0" fontId="0" fillId="2" borderId="2" xfId="0" applyFill="1" applyBorder="1" applyAlignment="1" applyProtection="1">
      <alignment vertical="top"/>
    </xf>
    <xf numFmtId="0" fontId="0" fillId="2" borderId="2" xfId="0" applyFill="1" applyBorder="1" applyAlignment="1" applyProtection="1">
      <alignment horizontal="center" vertical="top" wrapText="1"/>
    </xf>
    <xf numFmtId="0" fontId="0" fillId="2" borderId="2" xfId="0" applyFill="1" applyBorder="1" applyAlignment="1" applyProtection="1">
      <alignment vertical="top" wrapText="1"/>
    </xf>
    <xf numFmtId="0" fontId="0" fillId="3" borderId="1" xfId="0" applyFill="1" applyBorder="1" applyAlignment="1" applyProtection="1">
      <alignment horizontal="center" vertical="top"/>
    </xf>
    <xf numFmtId="0" fontId="0" fillId="3" borderId="1" xfId="0" applyFill="1" applyBorder="1" applyAlignment="1" applyProtection="1">
      <alignment vertical="top"/>
    </xf>
    <xf numFmtId="0" fontId="0" fillId="3" borderId="2" xfId="0" applyFill="1" applyBorder="1" applyAlignment="1" applyProtection="1">
      <alignment horizontal="center" vertical="top" wrapText="1"/>
    </xf>
    <xf numFmtId="0" fontId="0" fillId="3" borderId="1" xfId="0" applyFill="1" applyBorder="1" applyAlignment="1" applyProtection="1">
      <alignment vertical="top" wrapText="1"/>
    </xf>
    <xf numFmtId="0" fontId="8" fillId="2" borderId="1" xfId="0" applyFont="1" applyFill="1" applyBorder="1" applyAlignment="1" applyProtection="1">
      <alignment horizontal="center" vertical="top"/>
    </xf>
    <xf numFmtId="0" fontId="8" fillId="2" borderId="1" xfId="0" applyFont="1" applyFill="1" applyBorder="1" applyAlignment="1" applyProtection="1">
      <alignment vertical="top"/>
    </xf>
    <xf numFmtId="0" fontId="0" fillId="2" borderId="1" xfId="0" applyFill="1" applyBorder="1" applyAlignment="1" applyProtection="1">
      <alignment horizontal="center" vertical="top"/>
    </xf>
    <xf numFmtId="0" fontId="8" fillId="2" borderId="1" xfId="0" applyFont="1" applyFill="1" applyBorder="1" applyAlignment="1" applyProtection="1">
      <alignment vertical="top" wrapText="1"/>
    </xf>
    <xf numFmtId="0" fontId="8" fillId="0" borderId="0" xfId="0" applyFont="1" applyAlignment="1" applyProtection="1">
      <alignment vertical="top"/>
    </xf>
    <xf numFmtId="0" fontId="8" fillId="2" borderId="0" xfId="0" applyFont="1" applyFill="1" applyAlignment="1" applyProtection="1">
      <alignment vertical="top"/>
    </xf>
    <xf numFmtId="0" fontId="0" fillId="2" borderId="1" xfId="0" applyFill="1" applyBorder="1" applyAlignment="1" applyProtection="1">
      <alignment vertical="top"/>
    </xf>
    <xf numFmtId="0" fontId="0" fillId="2" borderId="1" xfId="0" applyFill="1" applyBorder="1" applyAlignment="1" applyProtection="1">
      <alignment vertical="top" wrapText="1"/>
    </xf>
    <xf numFmtId="0" fontId="0" fillId="4" borderId="1" xfId="0" applyFill="1" applyBorder="1" applyAlignment="1" applyProtection="1">
      <alignment horizontal="center" vertical="top"/>
    </xf>
    <xf numFmtId="0" fontId="0" fillId="4" borderId="1" xfId="0" applyFill="1" applyBorder="1" applyAlignment="1" applyProtection="1">
      <alignment vertical="top"/>
    </xf>
    <xf numFmtId="0" fontId="0" fillId="4" borderId="1" xfId="0" applyFill="1" applyBorder="1" applyAlignment="1" applyProtection="1">
      <alignment vertical="top" wrapText="1"/>
    </xf>
    <xf numFmtId="0" fontId="8" fillId="5" borderId="1" xfId="0" applyFont="1" applyFill="1" applyBorder="1" applyAlignment="1" applyProtection="1">
      <alignment horizontal="center" vertical="top"/>
    </xf>
    <xf numFmtId="0" fontId="8" fillId="5" borderId="1" xfId="0" applyFont="1" applyFill="1" applyBorder="1" applyAlignment="1" applyProtection="1">
      <alignment vertical="top"/>
    </xf>
    <xf numFmtId="0" fontId="8" fillId="5" borderId="1" xfId="0" applyFont="1" applyFill="1" applyBorder="1" applyAlignment="1" applyProtection="1">
      <alignment vertical="top" wrapText="1"/>
    </xf>
    <xf numFmtId="0" fontId="8" fillId="5" borderId="0" xfId="0" applyFont="1" applyFill="1" applyAlignment="1" applyProtection="1">
      <alignment vertical="top"/>
    </xf>
    <xf numFmtId="0" fontId="0" fillId="2" borderId="1" xfId="0" quotePrefix="1" applyFill="1" applyBorder="1" applyAlignment="1" applyProtection="1">
      <alignment horizontal="center" vertical="top"/>
    </xf>
    <xf numFmtId="0" fontId="0" fillId="5" borderId="1" xfId="0" applyFill="1" applyBorder="1" applyAlignment="1" applyProtection="1">
      <alignment horizontal="center" vertical="top"/>
    </xf>
    <xf numFmtId="0" fontId="0" fillId="5" borderId="1" xfId="0" applyFill="1" applyBorder="1" applyAlignment="1" applyProtection="1">
      <alignment vertical="top"/>
    </xf>
    <xf numFmtId="0" fontId="0" fillId="5" borderId="8" xfId="0" applyFill="1" applyBorder="1" applyAlignment="1" applyProtection="1">
      <alignment horizontal="center" vertical="top"/>
    </xf>
    <xf numFmtId="0" fontId="0" fillId="5" borderId="8" xfId="0" applyFill="1" applyBorder="1" applyAlignment="1" applyProtection="1">
      <alignment vertical="top" wrapText="1"/>
    </xf>
    <xf numFmtId="0" fontId="1" fillId="0" borderId="0" xfId="0" applyFont="1" applyAlignment="1" applyProtection="1">
      <alignment horizontal="center" vertical="top"/>
    </xf>
    <xf numFmtId="0" fontId="0" fillId="0" borderId="1" xfId="0" quotePrefix="1" applyBorder="1" applyAlignment="1" applyProtection="1">
      <alignment vertical="top"/>
    </xf>
    <xf numFmtId="0" fontId="0" fillId="0" borderId="0" xfId="0" quotePrefix="1" applyAlignment="1" applyProtection="1">
      <alignment horizontal="left" vertical="top"/>
    </xf>
    <xf numFmtId="0" fontId="0" fillId="0" borderId="0" xfId="0" applyAlignment="1" applyProtection="1">
      <alignment vertical="top"/>
    </xf>
    <xf numFmtId="0" fontId="2" fillId="0" borderId="0" xfId="0" applyFont="1" applyAlignment="1" applyProtection="1">
      <alignment horizontal="center" vertical="top"/>
    </xf>
    <xf numFmtId="0" fontId="0" fillId="5" borderId="0" xfId="0" applyFill="1" applyAlignment="1" applyProtection="1">
      <alignment horizontal="center" vertical="top"/>
    </xf>
    <xf numFmtId="0" fontId="0" fillId="4" borderId="0" xfId="0" applyFill="1" applyAlignment="1" applyProtection="1">
      <alignment horizontal="center" vertical="top"/>
    </xf>
    <xf numFmtId="0" fontId="11" fillId="0" borderId="1" xfId="0" applyFont="1" applyBorder="1" applyAlignment="1" applyProtection="1">
      <alignment horizontal="center" vertical="center"/>
    </xf>
    <xf numFmtId="0" fontId="11" fillId="0" borderId="1" xfId="0" applyFont="1" applyBorder="1" applyAlignment="1" applyProtection="1">
      <alignment vertical="center"/>
    </xf>
    <xf numFmtId="0" fontId="0" fillId="3" borderId="1" xfId="0" applyFill="1" applyBorder="1" applyAlignment="1" applyProtection="1">
      <alignment horizontal="center" vertical="top" wrapText="1"/>
    </xf>
    <xf numFmtId="5" fontId="1" fillId="2" borderId="1" xfId="0" applyNumberFormat="1" applyFont="1" applyFill="1" applyBorder="1" applyAlignment="1" applyProtection="1">
      <alignment horizontal="center" vertical="center"/>
    </xf>
    <xf numFmtId="0" fontId="0" fillId="0" borderId="1" xfId="0" applyBorder="1" applyAlignment="1" applyProtection="1">
      <alignment horizontal="center" vertical="center" wrapText="1"/>
      <protection locked="0"/>
    </xf>
    <xf numFmtId="167" fontId="0" fillId="0" borderId="0" xfId="0" applyNumberFormat="1"/>
    <xf numFmtId="14" fontId="0" fillId="0" borderId="0" xfId="0" applyNumberFormat="1"/>
    <xf numFmtId="0" fontId="1" fillId="6" borderId="1" xfId="0" applyFont="1" applyFill="1" applyBorder="1" applyAlignment="1">
      <alignment horizontal="center" vertical="center" wrapText="1"/>
    </xf>
    <xf numFmtId="167" fontId="1" fillId="6" borderId="1" xfId="0" applyNumberFormat="1" applyFont="1" applyFill="1" applyBorder="1" applyAlignment="1">
      <alignment horizontal="center" vertical="center" wrapText="1"/>
    </xf>
    <xf numFmtId="168" fontId="0" fillId="0" borderId="0" xfId="0" applyNumberFormat="1"/>
    <xf numFmtId="0" fontId="0" fillId="0" borderId="1" xfId="0" applyBorder="1" applyAlignment="1" applyProtection="1">
      <alignment vertical="center"/>
    </xf>
    <xf numFmtId="0" fontId="18" fillId="0" borderId="0" xfId="0" applyFont="1"/>
    <xf numFmtId="0" fontId="0" fillId="0" borderId="0" xfId="0" applyFill="1" applyAlignment="1" applyProtection="1">
      <alignment horizontal="left" vertical="top" wrapText="1"/>
    </xf>
    <xf numFmtId="0" fontId="0" fillId="0" borderId="4" xfId="0" applyBorder="1" applyAlignment="1" applyProtection="1">
      <alignment horizontal="left"/>
    </xf>
    <xf numFmtId="0" fontId="0" fillId="0" borderId="10" xfId="0" applyBorder="1" applyAlignment="1" applyProtection="1">
      <alignment horizontal="left"/>
    </xf>
    <xf numFmtId="0" fontId="0" fillId="0" borderId="4" xfId="0" quotePrefix="1" applyBorder="1" applyAlignment="1" applyProtection="1">
      <alignment horizontal="left"/>
    </xf>
    <xf numFmtId="0" fontId="0" fillId="0" borderId="10" xfId="0" quotePrefix="1" applyBorder="1" applyAlignment="1" applyProtection="1">
      <alignment horizontal="left"/>
    </xf>
    <xf numFmtId="0" fontId="2" fillId="0" borderId="0" xfId="0" applyFont="1" applyAlignment="1" applyProtection="1">
      <alignment horizontal="center" vertical="center"/>
    </xf>
    <xf numFmtId="0" fontId="1" fillId="0" borderId="0" xfId="0" applyFont="1" applyAlignment="1" applyProtection="1">
      <alignment horizontal="left" vertical="center"/>
    </xf>
    <xf numFmtId="0" fontId="0" fillId="0" borderId="0" xfId="0" applyAlignment="1" applyProtection="1">
      <alignment horizontal="left"/>
    </xf>
    <xf numFmtId="0" fontId="0" fillId="0" borderId="0" xfId="0" applyAlignment="1" applyProtection="1">
      <alignment vertical="top"/>
    </xf>
    <xf numFmtId="0" fontId="1" fillId="6" borderId="1" xfId="0" applyFont="1" applyFill="1" applyBorder="1" applyAlignment="1" applyProtection="1">
      <alignment horizontal="left" vertical="top"/>
    </xf>
    <xf numFmtId="0" fontId="0" fillId="0" borderId="1" xfId="0" applyBorder="1" applyAlignment="1" applyProtection="1">
      <alignment vertical="top"/>
    </xf>
    <xf numFmtId="0" fontId="0" fillId="0" borderId="1" xfId="0" applyBorder="1" applyAlignment="1" applyProtection="1">
      <alignment vertical="center"/>
    </xf>
    <xf numFmtId="0" fontId="8" fillId="0" borderId="0" xfId="0" applyFont="1" applyAlignment="1" applyProtection="1">
      <alignment horizontal="left" vertical="top"/>
    </xf>
    <xf numFmtId="0" fontId="8" fillId="0" borderId="0" xfId="0" applyFont="1" applyAlignment="1" applyProtection="1">
      <alignment vertical="top"/>
    </xf>
    <xf numFmtId="0" fontId="0" fillId="0" borderId="0" xfId="0" quotePrefix="1" applyAlignment="1" applyProtection="1">
      <alignment vertical="top"/>
    </xf>
    <xf numFmtId="0" fontId="0" fillId="0" borderId="0" xfId="0" quotePrefix="1" applyAlignment="1" applyProtection="1">
      <alignment vertical="top" wrapText="1"/>
    </xf>
    <xf numFmtId="0" fontId="0" fillId="0" borderId="0" xfId="0" applyAlignment="1" applyProtection="1">
      <alignment vertical="top" wrapText="1"/>
    </xf>
    <xf numFmtId="0" fontId="9" fillId="0" borderId="0" xfId="0" applyFont="1" applyAlignment="1" applyProtection="1">
      <alignment horizontal="left"/>
    </xf>
    <xf numFmtId="0" fontId="0" fillId="0" borderId="0" xfId="0" applyProtection="1"/>
    <xf numFmtId="0" fontId="2" fillId="0" borderId="0" xfId="0" applyFont="1" applyAlignment="1" applyProtection="1">
      <alignment horizontal="center" vertical="top"/>
    </xf>
    <xf numFmtId="0" fontId="0" fillId="0" borderId="0" xfId="0" applyAlignment="1" applyProtection="1">
      <alignment horizontal="left"/>
      <protection locked="0"/>
    </xf>
    <xf numFmtId="0" fontId="8" fillId="0" borderId="6" xfId="0" applyFont="1" applyBorder="1" applyAlignment="1" applyProtection="1">
      <alignment horizontal="center" vertical="center"/>
    </xf>
    <xf numFmtId="0" fontId="8" fillId="0" borderId="3" xfId="0" applyFont="1" applyBorder="1" applyAlignment="1" applyProtection="1">
      <alignment horizontal="center" vertical="center"/>
    </xf>
    <xf numFmtId="0" fontId="8" fillId="0" borderId="2" xfId="0" applyFont="1" applyBorder="1" applyAlignment="1" applyProtection="1">
      <alignment horizontal="center" vertical="center"/>
    </xf>
    <xf numFmtId="0" fontId="1" fillId="8" borderId="9" xfId="0" applyFont="1" applyFill="1" applyBorder="1" applyAlignment="1" applyProtection="1">
      <alignment horizontal="center"/>
    </xf>
    <xf numFmtId="0" fontId="12" fillId="0" borderId="0" xfId="0" applyFont="1" applyAlignment="1">
      <alignment horizontal="center" vertical="top"/>
    </xf>
    <xf numFmtId="164" fontId="4" fillId="6" borderId="1" xfId="1" applyNumberFormat="1" applyFont="1" applyFill="1" applyBorder="1" applyAlignment="1" applyProtection="1">
      <alignment horizontal="center"/>
    </xf>
    <xf numFmtId="164" fontId="4" fillId="6" borderId="1" xfId="1" applyNumberFormat="1" applyFont="1" applyFill="1" applyBorder="1" applyAlignment="1" applyProtection="1">
      <alignment horizontal="center" wrapText="1"/>
    </xf>
    <xf numFmtId="0" fontId="2" fillId="0" borderId="0" xfId="0" applyFont="1" applyAlignment="1" applyProtection="1">
      <alignment horizontal="center"/>
      <protection locked="0"/>
    </xf>
    <xf numFmtId="0" fontId="0" fillId="0" borderId="0" xfId="0" applyAlignment="1" applyProtection="1">
      <alignment horizontal="left" wrapText="1"/>
      <protection locked="0"/>
    </xf>
  </cellXfs>
  <cellStyles count="4">
    <cellStyle name="Comma" xfId="1" builtinId="3"/>
    <cellStyle name="Currency" xfId="2" builtinId="4"/>
    <cellStyle name="Normal" xfId="0" builtinId="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69850</xdr:colOff>
          <xdr:row>10</xdr:row>
          <xdr:rowOff>12700</xdr:rowOff>
        </xdr:from>
        <xdr:to>
          <xdr:col>4</xdr:col>
          <xdr:colOff>69850</xdr:colOff>
          <xdr:row>10</xdr:row>
          <xdr:rowOff>184150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3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69850</xdr:colOff>
          <xdr:row>11</xdr:row>
          <xdr:rowOff>12700</xdr:rowOff>
        </xdr:from>
        <xdr:to>
          <xdr:col>4</xdr:col>
          <xdr:colOff>69850</xdr:colOff>
          <xdr:row>11</xdr:row>
          <xdr:rowOff>184150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3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4.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873FA8-8752-425E-8554-17F0BA09EC2E}">
  <dimension ref="A1:AE55"/>
  <sheetViews>
    <sheetView topLeftCell="A15" zoomScaleNormal="100" workbookViewId="0">
      <selection activeCell="C11" sqref="C11"/>
    </sheetView>
  </sheetViews>
  <sheetFormatPr defaultColWidth="8.81640625" defaultRowHeight="14.5" x14ac:dyDescent="0.35"/>
  <cols>
    <col min="1" max="1" width="7" style="89" customWidth="1"/>
    <col min="2" max="2" width="27.81640625" style="86" customWidth="1"/>
    <col min="3" max="3" width="11.54296875" style="89" customWidth="1"/>
    <col min="4" max="4" width="11" style="89" customWidth="1"/>
    <col min="5" max="5" width="13.1796875" style="89" bestFit="1" customWidth="1"/>
    <col min="6" max="6" width="14.7265625" style="89" customWidth="1"/>
    <col min="7" max="7" width="110.81640625" style="86" customWidth="1"/>
    <col min="8" max="16384" width="8.81640625" style="86"/>
  </cols>
  <sheetData>
    <row r="1" spans="1:31" s="87" customFormat="1" ht="18.5" x14ac:dyDescent="0.35">
      <c r="A1" s="114" t="s">
        <v>162</v>
      </c>
      <c r="C1" s="115"/>
      <c r="D1" s="115"/>
      <c r="E1" s="115"/>
      <c r="F1" s="156"/>
    </row>
    <row r="2" spans="1:31" s="87" customFormat="1" ht="18.5" x14ac:dyDescent="0.35">
      <c r="A2" s="114" t="s">
        <v>237</v>
      </c>
      <c r="C2" s="115"/>
      <c r="D2" s="115"/>
      <c r="E2" s="115"/>
      <c r="F2" s="156"/>
    </row>
    <row r="4" spans="1:31" x14ac:dyDescent="0.35">
      <c r="A4" s="95" t="s">
        <v>163</v>
      </c>
    </row>
    <row r="5" spans="1:31" s="116" customFormat="1" ht="28" customHeight="1" x14ac:dyDescent="0.35">
      <c r="A5" s="171" t="s">
        <v>344</v>
      </c>
      <c r="B5" s="171"/>
      <c r="C5" s="171"/>
      <c r="D5" s="171"/>
      <c r="E5" s="171"/>
      <c r="F5" s="171"/>
      <c r="G5" s="171"/>
    </row>
    <row r="6" spans="1:31" x14ac:dyDescent="0.35">
      <c r="A6" s="95" t="s">
        <v>164</v>
      </c>
    </row>
    <row r="7" spans="1:31" x14ac:dyDescent="0.35">
      <c r="A7" s="86"/>
      <c r="B7" s="117" t="s">
        <v>165</v>
      </c>
      <c r="D7" s="119" t="s">
        <v>166</v>
      </c>
      <c r="E7" s="157"/>
      <c r="F7" s="157"/>
    </row>
    <row r="8" spans="1:31" x14ac:dyDescent="0.35">
      <c r="A8" s="86"/>
      <c r="B8" s="118" t="s">
        <v>295</v>
      </c>
      <c r="D8" s="120" t="s">
        <v>167</v>
      </c>
      <c r="E8" s="158"/>
      <c r="F8" s="158"/>
    </row>
    <row r="9" spans="1:31" s="122" customFormat="1" x14ac:dyDescent="0.35">
      <c r="A9" s="121"/>
      <c r="C9" s="123"/>
      <c r="D9" s="123"/>
      <c r="E9" s="123"/>
      <c r="F9" s="123"/>
    </row>
    <row r="10" spans="1:31" s="94" customFormat="1" ht="20.149999999999999" customHeight="1" x14ac:dyDescent="0.35">
      <c r="A10" s="159" t="s">
        <v>168</v>
      </c>
      <c r="B10" s="160" t="s">
        <v>169</v>
      </c>
      <c r="C10" s="159" t="s">
        <v>170</v>
      </c>
      <c r="D10" s="159" t="s">
        <v>171</v>
      </c>
      <c r="E10" s="159" t="s">
        <v>172</v>
      </c>
      <c r="F10" s="159" t="s">
        <v>338</v>
      </c>
      <c r="G10" s="160" t="s">
        <v>339</v>
      </c>
    </row>
    <row r="11" spans="1:31" s="117" customFormat="1" ht="43.5" x14ac:dyDescent="0.35">
      <c r="A11" s="124">
        <v>1</v>
      </c>
      <c r="B11" s="125" t="s">
        <v>173</v>
      </c>
      <c r="C11" s="124" t="s">
        <v>174</v>
      </c>
      <c r="D11" s="124" t="s">
        <v>175</v>
      </c>
      <c r="E11" s="126" t="s">
        <v>176</v>
      </c>
      <c r="F11" s="126" t="s">
        <v>165</v>
      </c>
      <c r="G11" s="127" t="s">
        <v>345</v>
      </c>
      <c r="H11" s="86"/>
      <c r="I11" s="86"/>
      <c r="J11" s="86"/>
      <c r="K11" s="86"/>
      <c r="L11" s="86"/>
      <c r="M11" s="86"/>
      <c r="N11" s="86"/>
      <c r="O11" s="86"/>
      <c r="P11" s="86"/>
      <c r="Q11" s="86"/>
      <c r="R11" s="86"/>
      <c r="S11" s="86"/>
      <c r="T11" s="86"/>
      <c r="U11" s="86"/>
      <c r="V11" s="86"/>
      <c r="W11" s="86"/>
      <c r="X11" s="86"/>
      <c r="Y11" s="86"/>
      <c r="Z11" s="86"/>
      <c r="AA11" s="86"/>
      <c r="AB11" s="86"/>
      <c r="AC11" s="86"/>
      <c r="AD11" s="86"/>
      <c r="AE11" s="86"/>
    </row>
    <row r="12" spans="1:31" s="118" customFormat="1" ht="29" x14ac:dyDescent="0.35">
      <c r="A12" s="128">
        <v>2</v>
      </c>
      <c r="B12" s="129" t="s">
        <v>177</v>
      </c>
      <c r="C12" s="128" t="s">
        <v>175</v>
      </c>
      <c r="D12" s="128" t="s">
        <v>175</v>
      </c>
      <c r="E12" s="130" t="s">
        <v>178</v>
      </c>
      <c r="F12" s="130" t="s">
        <v>295</v>
      </c>
      <c r="G12" s="131" t="s">
        <v>293</v>
      </c>
      <c r="H12" s="86"/>
      <c r="I12" s="86"/>
      <c r="J12" s="86"/>
      <c r="K12" s="86"/>
      <c r="L12" s="86"/>
      <c r="M12" s="86"/>
      <c r="N12" s="86"/>
      <c r="O12" s="86"/>
      <c r="P12" s="86"/>
      <c r="Q12" s="86"/>
      <c r="R12" s="86"/>
      <c r="S12" s="86"/>
      <c r="T12" s="86"/>
      <c r="U12" s="86"/>
      <c r="V12" s="86"/>
      <c r="W12" s="86"/>
      <c r="X12" s="86"/>
      <c r="Y12" s="86"/>
      <c r="Z12" s="86"/>
      <c r="AA12" s="86"/>
      <c r="AB12" s="86"/>
      <c r="AC12" s="86"/>
      <c r="AD12" s="86"/>
      <c r="AE12" s="86"/>
    </row>
    <row r="13" spans="1:31" s="137" customFormat="1" x14ac:dyDescent="0.35">
      <c r="A13" s="132">
        <v>3</v>
      </c>
      <c r="B13" s="133" t="s">
        <v>179</v>
      </c>
      <c r="C13" s="134" t="s">
        <v>175</v>
      </c>
      <c r="D13" s="134" t="s">
        <v>175</v>
      </c>
      <c r="E13" s="126" t="s">
        <v>174</v>
      </c>
      <c r="F13" s="126" t="s">
        <v>165</v>
      </c>
      <c r="G13" s="135" t="s">
        <v>180</v>
      </c>
      <c r="H13" s="136"/>
      <c r="I13" s="136"/>
      <c r="J13" s="136"/>
      <c r="K13" s="136"/>
      <c r="L13" s="136"/>
      <c r="M13" s="136"/>
      <c r="N13" s="136"/>
      <c r="O13" s="136"/>
      <c r="P13" s="136"/>
      <c r="Q13" s="136"/>
      <c r="R13" s="136"/>
      <c r="S13" s="136"/>
      <c r="T13" s="136"/>
      <c r="U13" s="136"/>
      <c r="V13" s="136"/>
      <c r="W13" s="136"/>
      <c r="X13" s="136"/>
      <c r="Y13" s="136"/>
      <c r="Z13" s="136"/>
      <c r="AA13" s="136"/>
      <c r="AB13" s="136"/>
      <c r="AC13" s="136"/>
      <c r="AD13" s="136"/>
      <c r="AE13" s="136"/>
    </row>
    <row r="14" spans="1:31" s="117" customFormat="1" ht="29" x14ac:dyDescent="0.35">
      <c r="A14" s="134">
        <v>4</v>
      </c>
      <c r="B14" s="138" t="s">
        <v>181</v>
      </c>
      <c r="C14" s="134" t="s">
        <v>175</v>
      </c>
      <c r="D14" s="134" t="s">
        <v>175</v>
      </c>
      <c r="E14" s="126" t="s">
        <v>178</v>
      </c>
      <c r="F14" s="126" t="s">
        <v>165</v>
      </c>
      <c r="G14" s="139" t="s">
        <v>182</v>
      </c>
      <c r="H14" s="86"/>
      <c r="I14" s="86"/>
      <c r="J14" s="86"/>
      <c r="K14" s="86"/>
      <c r="L14" s="86"/>
      <c r="M14" s="86"/>
      <c r="N14" s="86"/>
      <c r="O14" s="86"/>
      <c r="P14" s="86"/>
      <c r="Q14" s="86"/>
      <c r="R14" s="86"/>
      <c r="S14" s="86"/>
      <c r="T14" s="86"/>
      <c r="U14" s="86"/>
      <c r="V14" s="86"/>
      <c r="W14" s="86"/>
      <c r="X14" s="86"/>
      <c r="Y14" s="86"/>
      <c r="Z14" s="86"/>
      <c r="AA14" s="86"/>
      <c r="AB14" s="86"/>
      <c r="AC14" s="86"/>
      <c r="AD14" s="86"/>
      <c r="AE14" s="86"/>
    </row>
    <row r="15" spans="1:31" s="120" customFormat="1" x14ac:dyDescent="0.35">
      <c r="A15" s="140">
        <v>5</v>
      </c>
      <c r="B15" s="141" t="s">
        <v>183</v>
      </c>
      <c r="C15" s="140"/>
      <c r="D15" s="140"/>
      <c r="E15" s="140"/>
      <c r="F15" s="140" t="s">
        <v>167</v>
      </c>
      <c r="G15" s="142" t="s">
        <v>184</v>
      </c>
      <c r="H15" s="86"/>
      <c r="I15" s="86"/>
      <c r="J15" s="86"/>
      <c r="K15" s="86"/>
      <c r="L15" s="86"/>
      <c r="M15" s="86"/>
      <c r="N15" s="86"/>
      <c r="O15" s="86"/>
      <c r="P15" s="86"/>
      <c r="Q15" s="86"/>
      <c r="R15" s="86"/>
      <c r="S15" s="86"/>
      <c r="T15" s="86"/>
      <c r="U15" s="86"/>
      <c r="V15" s="86"/>
      <c r="W15" s="86"/>
      <c r="X15" s="86"/>
      <c r="Y15" s="86"/>
      <c r="Z15" s="86"/>
      <c r="AA15" s="86"/>
      <c r="AB15" s="86"/>
      <c r="AC15" s="86"/>
      <c r="AD15" s="86"/>
      <c r="AE15" s="86"/>
    </row>
    <row r="16" spans="1:31" s="117" customFormat="1" x14ac:dyDescent="0.35">
      <c r="A16" s="134">
        <v>6</v>
      </c>
      <c r="B16" s="138" t="s">
        <v>185</v>
      </c>
      <c r="C16" s="134" t="s">
        <v>175</v>
      </c>
      <c r="D16" s="134" t="s">
        <v>174</v>
      </c>
      <c r="E16" s="126" t="s">
        <v>174</v>
      </c>
      <c r="F16" s="126" t="s">
        <v>165</v>
      </c>
      <c r="G16" s="139" t="s">
        <v>186</v>
      </c>
      <c r="H16" s="86"/>
      <c r="I16" s="86"/>
      <c r="J16" s="86"/>
      <c r="K16" s="86"/>
      <c r="L16" s="86"/>
      <c r="M16" s="86"/>
      <c r="N16" s="86"/>
      <c r="O16" s="86"/>
      <c r="P16" s="86"/>
      <c r="Q16" s="86"/>
      <c r="R16" s="86"/>
      <c r="S16" s="86"/>
      <c r="T16" s="86"/>
      <c r="U16" s="86"/>
      <c r="V16" s="86"/>
      <c r="W16" s="86"/>
      <c r="X16" s="86"/>
      <c r="Y16" s="86"/>
      <c r="Z16" s="86"/>
      <c r="AA16" s="86"/>
      <c r="AB16" s="86"/>
      <c r="AC16" s="86"/>
      <c r="AD16" s="86"/>
      <c r="AE16" s="86"/>
    </row>
    <row r="17" spans="1:31" s="146" customFormat="1" x14ac:dyDescent="0.35">
      <c r="A17" s="143">
        <v>7</v>
      </c>
      <c r="B17" s="144" t="s">
        <v>187</v>
      </c>
      <c r="C17" s="143"/>
      <c r="D17" s="143"/>
      <c r="E17" s="143"/>
      <c r="F17" s="143" t="s">
        <v>340</v>
      </c>
      <c r="G17" s="145" t="s">
        <v>241</v>
      </c>
      <c r="H17" s="136"/>
      <c r="I17" s="136"/>
      <c r="J17" s="136"/>
      <c r="K17" s="136"/>
      <c r="L17" s="136"/>
      <c r="M17" s="136"/>
      <c r="N17" s="136"/>
      <c r="O17" s="136"/>
      <c r="P17" s="136"/>
      <c r="Q17" s="136"/>
      <c r="R17" s="136"/>
      <c r="S17" s="136"/>
      <c r="T17" s="136"/>
      <c r="U17" s="136"/>
      <c r="V17" s="136"/>
      <c r="W17" s="136"/>
      <c r="X17" s="136"/>
      <c r="Y17" s="136"/>
      <c r="Z17" s="136"/>
      <c r="AA17" s="136"/>
      <c r="AB17" s="136"/>
      <c r="AC17" s="136"/>
      <c r="AD17" s="136"/>
      <c r="AE17" s="136"/>
    </row>
    <row r="18" spans="1:31" s="117" customFormat="1" ht="43.5" x14ac:dyDescent="0.35">
      <c r="A18" s="134">
        <v>8</v>
      </c>
      <c r="B18" s="138" t="s">
        <v>188</v>
      </c>
      <c r="C18" s="134" t="s">
        <v>174</v>
      </c>
      <c r="D18" s="134" t="s">
        <v>175</v>
      </c>
      <c r="E18" s="126" t="s">
        <v>176</v>
      </c>
      <c r="F18" s="126" t="s">
        <v>165</v>
      </c>
      <c r="G18" s="127" t="s">
        <v>346</v>
      </c>
      <c r="H18" s="86"/>
      <c r="I18" s="86"/>
      <c r="J18" s="86"/>
      <c r="K18" s="86"/>
      <c r="L18" s="86"/>
      <c r="M18" s="86"/>
      <c r="N18" s="86"/>
      <c r="O18" s="86"/>
      <c r="P18" s="86"/>
      <c r="Q18" s="86"/>
      <c r="R18" s="86"/>
      <c r="S18" s="86"/>
      <c r="T18" s="86"/>
      <c r="U18" s="86"/>
      <c r="V18" s="86"/>
      <c r="W18" s="86"/>
      <c r="X18" s="86"/>
      <c r="Y18" s="86"/>
      <c r="Z18" s="86"/>
      <c r="AA18" s="86"/>
      <c r="AB18" s="86"/>
      <c r="AC18" s="86"/>
      <c r="AD18" s="86"/>
      <c r="AE18" s="86"/>
    </row>
    <row r="19" spans="1:31" s="118" customFormat="1" ht="29" x14ac:dyDescent="0.35">
      <c r="A19" s="128">
        <v>9</v>
      </c>
      <c r="B19" s="129" t="s">
        <v>189</v>
      </c>
      <c r="C19" s="128"/>
      <c r="D19" s="128"/>
      <c r="E19" s="128"/>
      <c r="F19" s="161" t="s">
        <v>295</v>
      </c>
      <c r="G19" s="131" t="s">
        <v>190</v>
      </c>
      <c r="H19" s="86"/>
      <c r="I19" s="86"/>
      <c r="J19" s="86"/>
      <c r="K19" s="86"/>
      <c r="L19" s="86"/>
      <c r="M19" s="86"/>
      <c r="N19" s="86"/>
      <c r="O19" s="86"/>
      <c r="P19" s="86"/>
      <c r="Q19" s="86"/>
      <c r="R19" s="86"/>
      <c r="S19" s="86"/>
      <c r="T19" s="86"/>
      <c r="U19" s="86"/>
      <c r="V19" s="86"/>
      <c r="W19" s="86"/>
      <c r="X19" s="86"/>
      <c r="Y19" s="86"/>
      <c r="Z19" s="86"/>
      <c r="AA19" s="86"/>
      <c r="AB19" s="86"/>
      <c r="AC19" s="86"/>
      <c r="AD19" s="86"/>
      <c r="AE19" s="86"/>
    </row>
    <row r="20" spans="1:31" s="117" customFormat="1" x14ac:dyDescent="0.35">
      <c r="A20" s="134">
        <v>10</v>
      </c>
      <c r="B20" s="138" t="s">
        <v>191</v>
      </c>
      <c r="C20" s="132" t="s">
        <v>175</v>
      </c>
      <c r="D20" s="132" t="s">
        <v>175</v>
      </c>
      <c r="E20" s="126" t="s">
        <v>174</v>
      </c>
      <c r="F20" s="126" t="s">
        <v>165</v>
      </c>
      <c r="G20" s="139" t="s">
        <v>192</v>
      </c>
      <c r="H20" s="86"/>
      <c r="I20" s="86"/>
      <c r="J20" s="86"/>
      <c r="K20" s="86"/>
      <c r="L20" s="86"/>
      <c r="M20" s="86"/>
      <c r="N20" s="86"/>
      <c r="O20" s="86"/>
      <c r="P20" s="86"/>
      <c r="Q20" s="86"/>
      <c r="R20" s="86"/>
      <c r="S20" s="86"/>
      <c r="T20" s="86"/>
      <c r="U20" s="86"/>
      <c r="V20" s="86"/>
      <c r="W20" s="86"/>
      <c r="X20" s="86"/>
      <c r="Y20" s="86"/>
      <c r="Z20" s="86"/>
      <c r="AA20" s="86"/>
      <c r="AB20" s="86"/>
      <c r="AC20" s="86"/>
      <c r="AD20" s="86"/>
      <c r="AE20" s="86"/>
    </row>
    <row r="21" spans="1:31" s="137" customFormat="1" ht="29" x14ac:dyDescent="0.35">
      <c r="A21" s="132">
        <v>11</v>
      </c>
      <c r="B21" s="133" t="s">
        <v>187</v>
      </c>
      <c r="C21" s="132" t="s">
        <v>175</v>
      </c>
      <c r="D21" s="132" t="s">
        <v>175</v>
      </c>
      <c r="E21" s="126" t="s">
        <v>178</v>
      </c>
      <c r="F21" s="126" t="s">
        <v>165</v>
      </c>
      <c r="G21" s="135" t="s">
        <v>193</v>
      </c>
      <c r="H21" s="136"/>
      <c r="I21" s="136"/>
      <c r="J21" s="136"/>
      <c r="K21" s="136"/>
      <c r="L21" s="136"/>
      <c r="M21" s="136"/>
      <c r="N21" s="136"/>
      <c r="O21" s="136"/>
      <c r="P21" s="136"/>
      <c r="Q21" s="136"/>
      <c r="R21" s="136"/>
      <c r="S21" s="136"/>
      <c r="T21" s="136"/>
      <c r="U21" s="136"/>
      <c r="V21" s="136"/>
      <c r="W21" s="136"/>
      <c r="X21" s="136"/>
      <c r="Y21" s="136"/>
      <c r="Z21" s="136"/>
      <c r="AA21" s="136"/>
      <c r="AB21" s="136"/>
      <c r="AC21" s="136"/>
      <c r="AD21" s="136"/>
      <c r="AE21" s="136"/>
    </row>
    <row r="22" spans="1:31" s="117" customFormat="1" ht="29" x14ac:dyDescent="0.35">
      <c r="A22" s="134">
        <v>12</v>
      </c>
      <c r="B22" s="138" t="s">
        <v>194</v>
      </c>
      <c r="C22" s="134" t="s">
        <v>175</v>
      </c>
      <c r="D22" s="134" t="s">
        <v>175</v>
      </c>
      <c r="E22" s="134" t="s">
        <v>175</v>
      </c>
      <c r="F22" s="134" t="s">
        <v>165</v>
      </c>
      <c r="G22" s="139" t="s">
        <v>347</v>
      </c>
      <c r="H22" s="86"/>
      <c r="I22" s="86"/>
      <c r="J22" s="86"/>
      <c r="K22" s="86"/>
      <c r="L22" s="86"/>
      <c r="M22" s="86"/>
      <c r="N22" s="86"/>
      <c r="O22" s="86"/>
      <c r="P22" s="86"/>
      <c r="Q22" s="86"/>
      <c r="R22" s="86"/>
      <c r="S22" s="86"/>
      <c r="T22" s="86"/>
      <c r="U22" s="86"/>
      <c r="V22" s="86"/>
      <c r="W22" s="86"/>
      <c r="X22" s="86"/>
      <c r="Y22" s="86"/>
      <c r="Z22" s="86"/>
      <c r="AA22" s="86"/>
      <c r="AB22" s="86"/>
      <c r="AC22" s="86"/>
      <c r="AD22" s="86"/>
      <c r="AE22" s="86"/>
    </row>
    <row r="23" spans="1:31" s="118" customFormat="1" ht="29" x14ac:dyDescent="0.35">
      <c r="A23" s="128">
        <v>13</v>
      </c>
      <c r="B23" s="129" t="s">
        <v>195</v>
      </c>
      <c r="C23" s="128" t="s">
        <v>175</v>
      </c>
      <c r="D23" s="128" t="s">
        <v>175</v>
      </c>
      <c r="E23" s="128" t="s">
        <v>175</v>
      </c>
      <c r="F23" s="161" t="s">
        <v>295</v>
      </c>
      <c r="G23" s="131" t="s">
        <v>294</v>
      </c>
      <c r="H23" s="86"/>
      <c r="I23" s="86"/>
      <c r="J23" s="86"/>
      <c r="K23" s="86"/>
      <c r="L23" s="86"/>
      <c r="M23" s="86"/>
      <c r="N23" s="86"/>
      <c r="O23" s="86"/>
      <c r="P23" s="86"/>
      <c r="Q23" s="86"/>
      <c r="R23" s="86"/>
      <c r="S23" s="86"/>
      <c r="T23" s="86"/>
      <c r="U23" s="86"/>
      <c r="V23" s="86"/>
      <c r="W23" s="86"/>
      <c r="X23" s="86"/>
      <c r="Y23" s="86"/>
      <c r="Z23" s="86"/>
      <c r="AA23" s="86"/>
      <c r="AB23" s="86"/>
      <c r="AC23" s="86"/>
      <c r="AD23" s="86"/>
      <c r="AE23" s="86"/>
    </row>
    <row r="24" spans="1:31" s="117" customFormat="1" ht="29" x14ac:dyDescent="0.35">
      <c r="A24" s="134">
        <v>14</v>
      </c>
      <c r="B24" s="138" t="s">
        <v>196</v>
      </c>
      <c r="C24" s="134" t="s">
        <v>175</v>
      </c>
      <c r="D24" s="134" t="s">
        <v>175</v>
      </c>
      <c r="E24" s="134" t="s">
        <v>175</v>
      </c>
      <c r="F24" s="134" t="s">
        <v>165</v>
      </c>
      <c r="G24" s="139" t="s">
        <v>197</v>
      </c>
      <c r="H24" s="86"/>
      <c r="I24" s="86"/>
      <c r="J24" s="86"/>
      <c r="K24" s="86"/>
      <c r="L24" s="86"/>
      <c r="M24" s="86"/>
      <c r="N24" s="86"/>
      <c r="O24" s="86"/>
      <c r="P24" s="86"/>
      <c r="Q24" s="86"/>
      <c r="R24" s="86"/>
      <c r="S24" s="86"/>
      <c r="T24" s="86"/>
      <c r="U24" s="86"/>
      <c r="V24" s="86"/>
      <c r="W24" s="86"/>
      <c r="X24" s="86"/>
      <c r="Y24" s="86"/>
      <c r="Z24" s="86"/>
      <c r="AA24" s="86"/>
      <c r="AB24" s="86"/>
      <c r="AC24" s="86"/>
      <c r="AD24" s="86"/>
      <c r="AE24" s="86"/>
    </row>
    <row r="25" spans="1:31" s="117" customFormat="1" ht="29" x14ac:dyDescent="0.35">
      <c r="A25" s="147" t="s">
        <v>198</v>
      </c>
      <c r="B25" s="138" t="s">
        <v>199</v>
      </c>
      <c r="C25" s="134" t="s">
        <v>175</v>
      </c>
      <c r="D25" s="134" t="s">
        <v>175</v>
      </c>
      <c r="E25" s="134" t="s">
        <v>175</v>
      </c>
      <c r="F25" s="134" t="s">
        <v>165</v>
      </c>
      <c r="G25" s="139" t="s">
        <v>200</v>
      </c>
      <c r="H25" s="86"/>
      <c r="I25" s="86"/>
      <c r="J25" s="86"/>
      <c r="K25" s="86"/>
      <c r="L25" s="86"/>
      <c r="M25" s="86"/>
      <c r="N25" s="86"/>
      <c r="O25" s="86"/>
      <c r="P25" s="86"/>
      <c r="Q25" s="86"/>
      <c r="R25" s="86"/>
      <c r="S25" s="86"/>
      <c r="T25" s="86"/>
      <c r="U25" s="86"/>
      <c r="V25" s="86"/>
      <c r="W25" s="86"/>
      <c r="X25" s="86"/>
      <c r="Y25" s="86"/>
      <c r="Z25" s="86"/>
      <c r="AA25" s="86"/>
      <c r="AB25" s="86"/>
      <c r="AC25" s="86"/>
      <c r="AD25" s="86"/>
      <c r="AE25" s="86"/>
    </row>
    <row r="26" spans="1:31" s="117" customFormat="1" ht="29" x14ac:dyDescent="0.35">
      <c r="A26" s="134">
        <v>50</v>
      </c>
      <c r="B26" s="138" t="s">
        <v>201</v>
      </c>
      <c r="C26" s="134" t="s">
        <v>175</v>
      </c>
      <c r="D26" s="134" t="s">
        <v>175</v>
      </c>
      <c r="E26" s="134" t="s">
        <v>175</v>
      </c>
      <c r="F26" s="134" t="s">
        <v>165</v>
      </c>
      <c r="G26" s="139" t="s">
        <v>182</v>
      </c>
      <c r="H26" s="86"/>
      <c r="I26" s="86"/>
      <c r="J26" s="86"/>
      <c r="K26" s="86"/>
      <c r="L26" s="86"/>
      <c r="M26" s="86"/>
      <c r="N26" s="86"/>
      <c r="O26" s="86"/>
      <c r="P26" s="86"/>
      <c r="Q26" s="86"/>
      <c r="R26" s="86"/>
      <c r="S26" s="86"/>
      <c r="T26" s="86"/>
      <c r="U26" s="86"/>
      <c r="V26" s="86"/>
      <c r="W26" s="86"/>
      <c r="X26" s="86"/>
      <c r="Y26" s="86"/>
      <c r="Z26" s="86"/>
      <c r="AA26" s="86"/>
      <c r="AB26" s="86"/>
      <c r="AC26" s="86"/>
      <c r="AD26" s="86"/>
      <c r="AE26" s="86"/>
    </row>
    <row r="27" spans="1:31" s="120" customFormat="1" x14ac:dyDescent="0.35">
      <c r="A27" s="140">
        <v>51</v>
      </c>
      <c r="B27" s="141" t="s">
        <v>183</v>
      </c>
      <c r="C27" s="140"/>
      <c r="D27" s="140"/>
      <c r="E27" s="140"/>
      <c r="F27" s="140" t="s">
        <v>167</v>
      </c>
      <c r="G27" s="142" t="s">
        <v>184</v>
      </c>
      <c r="H27" s="86"/>
      <c r="I27" s="86"/>
      <c r="J27" s="86"/>
      <c r="K27" s="86"/>
      <c r="L27" s="86"/>
      <c r="M27" s="86"/>
      <c r="N27" s="86"/>
      <c r="O27" s="86"/>
      <c r="P27" s="86"/>
      <c r="Q27" s="86"/>
      <c r="R27" s="86"/>
      <c r="S27" s="86"/>
      <c r="T27" s="86"/>
      <c r="U27" s="86"/>
      <c r="V27" s="86"/>
      <c r="W27" s="86"/>
      <c r="X27" s="86"/>
      <c r="Y27" s="86"/>
      <c r="Z27" s="86"/>
      <c r="AA27" s="86"/>
      <c r="AB27" s="86"/>
      <c r="AC27" s="86"/>
      <c r="AD27" s="86"/>
      <c r="AE27" s="86"/>
    </row>
    <row r="28" spans="1:31" s="146" customFormat="1" x14ac:dyDescent="0.35">
      <c r="A28" s="143">
        <v>52</v>
      </c>
      <c r="B28" s="144" t="s">
        <v>187</v>
      </c>
      <c r="C28" s="143"/>
      <c r="D28" s="143"/>
      <c r="E28" s="143"/>
      <c r="F28" s="143" t="s">
        <v>340</v>
      </c>
      <c r="G28" s="145" t="s">
        <v>241</v>
      </c>
      <c r="H28" s="136"/>
      <c r="I28" s="136"/>
      <c r="J28" s="136"/>
      <c r="K28" s="136"/>
      <c r="L28" s="136"/>
      <c r="M28" s="136"/>
      <c r="N28" s="136"/>
      <c r="O28" s="136"/>
      <c r="P28" s="136"/>
      <c r="Q28" s="136"/>
      <c r="R28" s="136"/>
      <c r="S28" s="136"/>
      <c r="T28" s="136"/>
      <c r="U28" s="136"/>
      <c r="V28" s="136"/>
      <c r="W28" s="136"/>
      <c r="X28" s="136"/>
      <c r="Y28" s="136"/>
      <c r="Z28" s="136"/>
      <c r="AA28" s="136"/>
      <c r="AB28" s="136"/>
      <c r="AC28" s="136"/>
      <c r="AD28" s="136"/>
      <c r="AE28" s="136"/>
    </row>
    <row r="29" spans="1:31" s="118" customFormat="1" ht="29" x14ac:dyDescent="0.35">
      <c r="A29" s="128">
        <v>53</v>
      </c>
      <c r="B29" s="129" t="s">
        <v>317</v>
      </c>
      <c r="C29" s="128" t="s">
        <v>175</v>
      </c>
      <c r="D29" s="128" t="s">
        <v>174</v>
      </c>
      <c r="E29" s="128" t="s">
        <v>202</v>
      </c>
      <c r="F29" s="161" t="s">
        <v>295</v>
      </c>
      <c r="G29" s="131" t="s">
        <v>296</v>
      </c>
      <c r="H29" s="86"/>
      <c r="I29" s="86"/>
      <c r="J29" s="86"/>
      <c r="K29" s="86"/>
      <c r="L29" s="86"/>
      <c r="M29" s="86"/>
      <c r="N29" s="86"/>
      <c r="O29" s="86"/>
      <c r="P29" s="86"/>
      <c r="Q29" s="86"/>
      <c r="R29" s="86"/>
      <c r="S29" s="86"/>
      <c r="T29" s="86"/>
      <c r="U29" s="86"/>
      <c r="V29" s="86"/>
      <c r="W29" s="86"/>
      <c r="X29" s="86"/>
      <c r="Y29" s="86"/>
      <c r="Z29" s="86"/>
      <c r="AA29" s="86"/>
      <c r="AB29" s="86"/>
      <c r="AC29" s="86"/>
      <c r="AD29" s="86"/>
      <c r="AE29" s="86"/>
    </row>
    <row r="30" spans="1:31" s="118" customFormat="1" ht="29" x14ac:dyDescent="0.35">
      <c r="A30" s="128">
        <v>54</v>
      </c>
      <c r="B30" s="129" t="s">
        <v>5</v>
      </c>
      <c r="C30" s="128" t="s">
        <v>175</v>
      </c>
      <c r="D30" s="128" t="s">
        <v>175</v>
      </c>
      <c r="E30" s="128" t="s">
        <v>175</v>
      </c>
      <c r="F30" s="161" t="s">
        <v>295</v>
      </c>
      <c r="G30" s="131" t="s">
        <v>239</v>
      </c>
      <c r="H30" s="86"/>
      <c r="I30" s="86"/>
      <c r="J30" s="86"/>
      <c r="K30" s="86"/>
      <c r="L30" s="86"/>
      <c r="M30" s="86"/>
      <c r="N30" s="86"/>
      <c r="O30" s="86"/>
      <c r="P30" s="86"/>
      <c r="Q30" s="86"/>
      <c r="R30" s="86"/>
      <c r="S30" s="86"/>
      <c r="T30" s="86"/>
      <c r="U30" s="86"/>
      <c r="V30" s="86"/>
      <c r="W30" s="86"/>
      <c r="X30" s="86"/>
      <c r="Y30" s="86"/>
      <c r="Z30" s="86"/>
      <c r="AA30" s="86"/>
      <c r="AB30" s="86"/>
      <c r="AC30" s="86"/>
      <c r="AD30" s="86"/>
      <c r="AE30" s="86"/>
    </row>
    <row r="31" spans="1:31" s="120" customFormat="1" x14ac:dyDescent="0.35">
      <c r="A31" s="140">
        <v>55</v>
      </c>
      <c r="B31" s="141" t="s">
        <v>203</v>
      </c>
      <c r="C31" s="140"/>
      <c r="D31" s="140"/>
      <c r="E31" s="140"/>
      <c r="F31" s="140" t="s">
        <v>167</v>
      </c>
      <c r="G31" s="142" t="s">
        <v>204</v>
      </c>
      <c r="H31" s="86"/>
      <c r="I31" s="86"/>
      <c r="J31" s="86"/>
      <c r="K31" s="86"/>
      <c r="L31" s="86"/>
      <c r="M31" s="86"/>
      <c r="N31" s="86"/>
      <c r="O31" s="86"/>
      <c r="P31" s="86"/>
      <c r="Q31" s="86"/>
      <c r="R31" s="86"/>
      <c r="S31" s="86"/>
      <c r="T31" s="86"/>
      <c r="U31" s="86"/>
      <c r="V31" s="86"/>
      <c r="W31" s="86"/>
      <c r="X31" s="86"/>
      <c r="Y31" s="86"/>
      <c r="Z31" s="86"/>
      <c r="AA31" s="86"/>
      <c r="AB31" s="86"/>
      <c r="AC31" s="86"/>
      <c r="AD31" s="86"/>
      <c r="AE31" s="86"/>
    </row>
    <row r="32" spans="1:31" s="120" customFormat="1" x14ac:dyDescent="0.35">
      <c r="A32" s="140">
        <v>56</v>
      </c>
      <c r="B32" s="141" t="s">
        <v>205</v>
      </c>
      <c r="C32" s="140"/>
      <c r="D32" s="140"/>
      <c r="E32" s="140"/>
      <c r="F32" s="140" t="s">
        <v>167</v>
      </c>
      <c r="G32" s="142" t="s">
        <v>204</v>
      </c>
      <c r="H32" s="86"/>
      <c r="I32" s="86"/>
      <c r="J32" s="86"/>
      <c r="K32" s="86"/>
      <c r="L32" s="86"/>
      <c r="M32" s="86"/>
      <c r="N32" s="86"/>
      <c r="O32" s="86"/>
      <c r="P32" s="86"/>
      <c r="Q32" s="86"/>
      <c r="R32" s="86"/>
      <c r="S32" s="86"/>
      <c r="T32" s="86"/>
      <c r="U32" s="86"/>
      <c r="V32" s="86"/>
      <c r="W32" s="86"/>
      <c r="X32" s="86"/>
      <c r="Y32" s="86"/>
      <c r="Z32" s="86"/>
      <c r="AA32" s="86"/>
      <c r="AB32" s="86"/>
      <c r="AC32" s="86"/>
      <c r="AD32" s="86"/>
      <c r="AE32" s="86"/>
    </row>
    <row r="33" spans="1:31" s="117" customFormat="1" x14ac:dyDescent="0.35">
      <c r="A33" s="134">
        <v>57</v>
      </c>
      <c r="B33" s="138" t="s">
        <v>318</v>
      </c>
      <c r="C33" s="134" t="s">
        <v>175</v>
      </c>
      <c r="D33" s="134" t="s">
        <v>175</v>
      </c>
      <c r="E33" s="134" t="s">
        <v>175</v>
      </c>
      <c r="F33" s="134" t="s">
        <v>165</v>
      </c>
      <c r="G33" s="139" t="s">
        <v>206</v>
      </c>
      <c r="H33" s="86"/>
      <c r="I33" s="86"/>
      <c r="J33" s="86"/>
      <c r="K33" s="86"/>
      <c r="L33" s="86"/>
      <c r="M33" s="86"/>
      <c r="N33" s="86"/>
      <c r="O33" s="86"/>
      <c r="P33" s="86"/>
      <c r="Q33" s="86"/>
      <c r="R33" s="86"/>
      <c r="S33" s="86"/>
      <c r="T33" s="86"/>
      <c r="U33" s="86"/>
      <c r="V33" s="86"/>
      <c r="W33" s="86"/>
      <c r="X33" s="86"/>
      <c r="Y33" s="86"/>
      <c r="Z33" s="86"/>
      <c r="AA33" s="86"/>
      <c r="AB33" s="86"/>
      <c r="AC33" s="86"/>
      <c r="AD33" s="86"/>
      <c r="AE33" s="86"/>
    </row>
    <row r="34" spans="1:31" s="117" customFormat="1" x14ac:dyDescent="0.35">
      <c r="A34" s="134">
        <v>58</v>
      </c>
      <c r="B34" s="138" t="s">
        <v>207</v>
      </c>
      <c r="C34" s="134" t="s">
        <v>175</v>
      </c>
      <c r="D34" s="134" t="s">
        <v>175</v>
      </c>
      <c r="E34" s="134" t="s">
        <v>174</v>
      </c>
      <c r="F34" s="134" t="s">
        <v>165</v>
      </c>
      <c r="G34" s="139" t="s">
        <v>206</v>
      </c>
      <c r="H34" s="86"/>
      <c r="I34" s="86"/>
      <c r="J34" s="86"/>
      <c r="K34" s="86"/>
      <c r="L34" s="86"/>
      <c r="M34" s="86"/>
      <c r="N34" s="86"/>
      <c r="O34" s="86"/>
      <c r="P34" s="86"/>
      <c r="Q34" s="86"/>
      <c r="R34" s="86"/>
      <c r="S34" s="86"/>
      <c r="T34" s="86"/>
      <c r="U34" s="86"/>
      <c r="V34" s="86"/>
      <c r="W34" s="86"/>
      <c r="X34" s="86"/>
      <c r="Y34" s="86"/>
      <c r="Z34" s="86"/>
      <c r="AA34" s="86"/>
      <c r="AB34" s="86"/>
      <c r="AC34" s="86"/>
      <c r="AD34" s="86"/>
      <c r="AE34" s="86"/>
    </row>
    <row r="35" spans="1:31" s="117" customFormat="1" x14ac:dyDescent="0.35">
      <c r="A35" s="134">
        <v>59</v>
      </c>
      <c r="B35" s="138" t="s">
        <v>208</v>
      </c>
      <c r="C35" s="134" t="s">
        <v>175</v>
      </c>
      <c r="D35" s="134" t="s">
        <v>174</v>
      </c>
      <c r="E35" s="134" t="s">
        <v>202</v>
      </c>
      <c r="F35" s="134" t="s">
        <v>165</v>
      </c>
      <c r="G35" s="139" t="s">
        <v>209</v>
      </c>
      <c r="H35" s="86"/>
      <c r="I35" s="86"/>
      <c r="J35" s="86"/>
      <c r="K35" s="86"/>
      <c r="L35" s="86"/>
      <c r="M35" s="86"/>
      <c r="N35" s="86"/>
      <c r="O35" s="86"/>
      <c r="P35" s="86"/>
      <c r="Q35" s="86"/>
      <c r="R35" s="86"/>
      <c r="S35" s="86"/>
      <c r="T35" s="86"/>
      <c r="U35" s="86"/>
      <c r="V35" s="86"/>
      <c r="W35" s="86"/>
      <c r="X35" s="86"/>
      <c r="Y35" s="86"/>
      <c r="Z35" s="86"/>
      <c r="AA35" s="86"/>
      <c r="AB35" s="86"/>
      <c r="AC35" s="86"/>
      <c r="AD35" s="86"/>
      <c r="AE35" s="86"/>
    </row>
    <row r="36" spans="1:31" s="146" customFormat="1" x14ac:dyDescent="0.35">
      <c r="A36" s="143">
        <v>60</v>
      </c>
      <c r="B36" s="144" t="s">
        <v>187</v>
      </c>
      <c r="C36" s="143" t="s">
        <v>175</v>
      </c>
      <c r="D36" s="143" t="s">
        <v>174</v>
      </c>
      <c r="E36" s="143" t="s">
        <v>4</v>
      </c>
      <c r="F36" s="143" t="s">
        <v>340</v>
      </c>
      <c r="G36" s="145" t="s">
        <v>241</v>
      </c>
      <c r="H36" s="136"/>
      <c r="I36" s="136"/>
      <c r="J36" s="136"/>
      <c r="K36" s="136"/>
      <c r="L36" s="136"/>
      <c r="M36" s="136"/>
      <c r="N36" s="136"/>
      <c r="O36" s="136"/>
      <c r="P36" s="136"/>
      <c r="Q36" s="136"/>
      <c r="R36" s="136"/>
      <c r="S36" s="136"/>
      <c r="T36" s="136"/>
      <c r="U36" s="136"/>
      <c r="V36" s="136"/>
      <c r="W36" s="136"/>
      <c r="X36" s="136"/>
      <c r="Y36" s="136"/>
      <c r="Z36" s="136"/>
      <c r="AA36" s="136"/>
      <c r="AB36" s="136"/>
      <c r="AC36" s="136"/>
      <c r="AD36" s="136"/>
      <c r="AE36" s="136"/>
    </row>
    <row r="37" spans="1:31" s="119" customFormat="1" ht="29" x14ac:dyDescent="0.35">
      <c r="A37" s="148">
        <v>61</v>
      </c>
      <c r="B37" s="149" t="s">
        <v>210</v>
      </c>
      <c r="C37" s="148" t="s">
        <v>175</v>
      </c>
      <c r="D37" s="148" t="s">
        <v>175</v>
      </c>
      <c r="E37" s="150" t="s">
        <v>174</v>
      </c>
      <c r="F37" s="143" t="s">
        <v>340</v>
      </c>
      <c r="G37" s="151" t="s">
        <v>337</v>
      </c>
      <c r="H37" s="86"/>
      <c r="I37" s="86"/>
      <c r="J37" s="86"/>
      <c r="K37" s="86"/>
      <c r="L37" s="86"/>
      <c r="M37" s="86"/>
      <c r="N37" s="86"/>
      <c r="O37" s="86"/>
      <c r="P37" s="86"/>
      <c r="Q37" s="86"/>
      <c r="R37" s="86"/>
      <c r="S37" s="86"/>
      <c r="T37" s="86"/>
      <c r="U37" s="86"/>
      <c r="V37" s="86"/>
      <c r="W37" s="86"/>
      <c r="X37" s="86"/>
      <c r="Y37" s="86"/>
      <c r="Z37" s="86"/>
      <c r="AA37" s="86"/>
      <c r="AB37" s="86"/>
      <c r="AC37" s="86"/>
      <c r="AD37" s="86"/>
      <c r="AE37" s="86"/>
    </row>
    <row r="38" spans="1:31" s="117" customFormat="1" x14ac:dyDescent="0.35">
      <c r="A38" s="147" t="s">
        <v>211</v>
      </c>
      <c r="B38" s="138" t="s">
        <v>212</v>
      </c>
      <c r="C38" s="134" t="s">
        <v>175</v>
      </c>
      <c r="D38" s="134" t="s">
        <v>175</v>
      </c>
      <c r="E38" s="134" t="s">
        <v>175</v>
      </c>
      <c r="F38" s="134" t="s">
        <v>165</v>
      </c>
      <c r="G38" s="139" t="s">
        <v>213</v>
      </c>
      <c r="H38" s="86"/>
      <c r="I38" s="86"/>
      <c r="J38" s="86"/>
      <c r="K38" s="86"/>
      <c r="L38" s="86"/>
      <c r="M38" s="86"/>
      <c r="N38" s="86"/>
      <c r="O38" s="86"/>
      <c r="P38" s="86"/>
      <c r="Q38" s="86"/>
      <c r="R38" s="86"/>
      <c r="S38" s="86"/>
      <c r="T38" s="86"/>
      <c r="U38" s="86"/>
      <c r="V38" s="86"/>
      <c r="W38" s="86"/>
      <c r="X38" s="86"/>
      <c r="Y38" s="86"/>
      <c r="Z38" s="86"/>
      <c r="AA38" s="86"/>
      <c r="AB38" s="86"/>
      <c r="AC38" s="86"/>
      <c r="AD38" s="86"/>
      <c r="AE38" s="86"/>
    </row>
    <row r="40" spans="1:31" x14ac:dyDescent="0.35">
      <c r="A40" s="95" t="s">
        <v>348</v>
      </c>
    </row>
    <row r="41" spans="1:31" x14ac:dyDescent="0.35">
      <c r="A41" s="95" t="s">
        <v>214</v>
      </c>
    </row>
    <row r="42" spans="1:31" x14ac:dyDescent="0.35">
      <c r="A42" s="95" t="s">
        <v>349</v>
      </c>
    </row>
    <row r="43" spans="1:31" x14ac:dyDescent="0.35">
      <c r="B43" s="88" t="s">
        <v>215</v>
      </c>
      <c r="C43" s="152" t="s">
        <v>216</v>
      </c>
    </row>
    <row r="44" spans="1:31" x14ac:dyDescent="0.35">
      <c r="B44" s="153" t="s">
        <v>217</v>
      </c>
      <c r="C44" s="85">
        <v>20</v>
      </c>
      <c r="D44" s="85" t="s">
        <v>218</v>
      </c>
    </row>
    <row r="45" spans="1:31" x14ac:dyDescent="0.35">
      <c r="B45" s="153" t="s">
        <v>219</v>
      </c>
      <c r="C45" s="85">
        <v>13</v>
      </c>
      <c r="D45" s="85" t="s">
        <v>220</v>
      </c>
    </row>
    <row r="46" spans="1:31" x14ac:dyDescent="0.35">
      <c r="B46" s="153" t="s">
        <v>221</v>
      </c>
      <c r="C46" s="85">
        <v>10</v>
      </c>
      <c r="D46" s="85" t="s">
        <v>220</v>
      </c>
    </row>
    <row r="47" spans="1:31" x14ac:dyDescent="0.35">
      <c r="B47" s="153" t="s">
        <v>222</v>
      </c>
      <c r="C47" s="85">
        <v>10</v>
      </c>
      <c r="D47" s="85" t="s">
        <v>223</v>
      </c>
    </row>
    <row r="48" spans="1:31" x14ac:dyDescent="0.35">
      <c r="B48" s="153" t="s">
        <v>224</v>
      </c>
      <c r="C48" s="85">
        <v>7</v>
      </c>
      <c r="D48" s="85" t="s">
        <v>225</v>
      </c>
    </row>
    <row r="50" spans="1:6" x14ac:dyDescent="0.35">
      <c r="A50" s="95" t="s">
        <v>226</v>
      </c>
      <c r="C50" s="86"/>
      <c r="D50" s="86"/>
      <c r="E50" s="86"/>
      <c r="F50" s="155"/>
    </row>
    <row r="52" spans="1:6" x14ac:dyDescent="0.35">
      <c r="A52" s="95" t="s">
        <v>227</v>
      </c>
    </row>
    <row r="53" spans="1:6" x14ac:dyDescent="0.35">
      <c r="A53" s="154" t="s">
        <v>350</v>
      </c>
    </row>
    <row r="54" spans="1:6" x14ac:dyDescent="0.35">
      <c r="A54" s="154" t="s">
        <v>228</v>
      </c>
    </row>
    <row r="55" spans="1:6" x14ac:dyDescent="0.35">
      <c r="A55" s="154" t="s">
        <v>229</v>
      </c>
    </row>
  </sheetData>
  <sheetProtection sheet="1" objects="1" scenarios="1"/>
  <mergeCells count="1">
    <mergeCell ref="A5:G5"/>
  </mergeCells>
  <printOptions horizontalCentered="1"/>
  <pageMargins left="0.45" right="0.45" top="0.5" bottom="0.5" header="0.3" footer="0.3"/>
  <pageSetup scale="62" orientation="landscape" horizontalDpi="90" verticalDpi="90" r:id="rId1"/>
  <rowBreaks count="1" manualBreakCount="1">
    <brk id="38"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118B96-A9F8-4B4F-BB2E-ED5BD7A65C86}">
  <sheetPr>
    <pageSetUpPr fitToPage="1"/>
  </sheetPr>
  <dimension ref="A1:M31"/>
  <sheetViews>
    <sheetView topLeftCell="A18" zoomScaleNormal="100" workbookViewId="0">
      <selection activeCell="A27" sqref="A27:B27"/>
    </sheetView>
  </sheetViews>
  <sheetFormatPr defaultColWidth="8.81640625" defaultRowHeight="14.5" x14ac:dyDescent="0.35"/>
  <cols>
    <col min="1" max="1" width="13.81640625" style="94" customWidth="1"/>
    <col min="2" max="2" width="26.7265625" style="94" customWidth="1"/>
    <col min="3" max="3" width="40.81640625" style="94" customWidth="1"/>
    <col min="4" max="4" width="15.453125" style="74" customWidth="1"/>
    <col min="5" max="5" width="84.54296875" style="94" customWidth="1"/>
    <col min="6" max="16384" width="8.81640625" style="94"/>
  </cols>
  <sheetData>
    <row r="1" spans="1:5" ht="18.5" x14ac:dyDescent="0.35">
      <c r="A1" s="176" t="s">
        <v>162</v>
      </c>
      <c r="B1" s="176"/>
      <c r="C1" s="176"/>
      <c r="D1" s="176"/>
      <c r="E1" s="176"/>
    </row>
    <row r="2" spans="1:5" ht="18.5" x14ac:dyDescent="0.35">
      <c r="A2" s="176" t="s">
        <v>372</v>
      </c>
      <c r="B2" s="176"/>
      <c r="C2" s="176"/>
      <c r="D2" s="176"/>
      <c r="E2" s="176"/>
    </row>
    <row r="3" spans="1:5" s="98" customFormat="1" ht="18.5" x14ac:dyDescent="0.35">
      <c r="A3" s="96" t="s">
        <v>242</v>
      </c>
      <c r="B3" s="97"/>
      <c r="C3" s="97"/>
      <c r="D3" s="97"/>
      <c r="E3" s="97"/>
    </row>
    <row r="4" spans="1:5" ht="18.5" x14ac:dyDescent="0.35">
      <c r="A4" s="177" t="s">
        <v>243</v>
      </c>
      <c r="B4" s="177"/>
      <c r="C4" s="3"/>
      <c r="D4" s="99"/>
      <c r="E4" s="99"/>
    </row>
    <row r="5" spans="1:5" ht="18.5" x14ac:dyDescent="0.35">
      <c r="A5" s="177" t="s">
        <v>244</v>
      </c>
      <c r="B5" s="177"/>
      <c r="C5" s="3"/>
      <c r="D5" s="99"/>
      <c r="E5" s="99"/>
    </row>
    <row r="6" spans="1:5" ht="18.5" x14ac:dyDescent="0.35">
      <c r="A6" s="177" t="s">
        <v>245</v>
      </c>
      <c r="B6" s="177"/>
      <c r="C6" s="4"/>
      <c r="D6" s="100"/>
      <c r="E6" s="99"/>
    </row>
    <row r="7" spans="1:5" ht="18.5" x14ac:dyDescent="0.35">
      <c r="A7" s="101"/>
      <c r="B7" s="99"/>
      <c r="C7" s="99"/>
      <c r="D7" s="99"/>
      <c r="E7" s="99"/>
    </row>
    <row r="8" spans="1:5" x14ac:dyDescent="0.35">
      <c r="A8" s="102" t="s">
        <v>168</v>
      </c>
      <c r="B8" s="103" t="s">
        <v>169</v>
      </c>
      <c r="C8" s="104" t="s">
        <v>246</v>
      </c>
      <c r="D8" s="102" t="s">
        <v>247</v>
      </c>
      <c r="E8" s="104" t="s">
        <v>248</v>
      </c>
    </row>
    <row r="9" spans="1:5" ht="43.5" x14ac:dyDescent="0.35">
      <c r="A9" s="163" t="s">
        <v>249</v>
      </c>
      <c r="B9" s="105" t="s">
        <v>250</v>
      </c>
      <c r="C9" s="106" t="s">
        <v>251</v>
      </c>
      <c r="D9" s="5"/>
      <c r="E9" s="106" t="s">
        <v>335</v>
      </c>
    </row>
    <row r="10" spans="1:5" ht="43.5" x14ac:dyDescent="0.35">
      <c r="A10" s="92" t="s">
        <v>252</v>
      </c>
      <c r="B10" s="106" t="s">
        <v>292</v>
      </c>
      <c r="C10" s="107" t="s">
        <v>494</v>
      </c>
      <c r="D10" s="6"/>
      <c r="E10" s="107" t="s">
        <v>336</v>
      </c>
    </row>
    <row r="11" spans="1:5" x14ac:dyDescent="0.35">
      <c r="A11" s="108" t="s">
        <v>359</v>
      </c>
      <c r="B11" s="106" t="s">
        <v>161</v>
      </c>
      <c r="C11" s="107" t="s">
        <v>267</v>
      </c>
      <c r="D11" s="6"/>
      <c r="E11" s="106" t="s">
        <v>254</v>
      </c>
    </row>
    <row r="12" spans="1:5" ht="43.5" x14ac:dyDescent="0.35">
      <c r="A12" s="108">
        <v>6</v>
      </c>
      <c r="B12" s="106" t="s">
        <v>185</v>
      </c>
      <c r="C12" s="107" t="s">
        <v>495</v>
      </c>
      <c r="D12" s="6"/>
      <c r="E12" s="107" t="s">
        <v>255</v>
      </c>
    </row>
    <row r="13" spans="1:5" ht="29" x14ac:dyDescent="0.35">
      <c r="A13" s="108" t="s">
        <v>4</v>
      </c>
      <c r="B13" s="107" t="s">
        <v>256</v>
      </c>
      <c r="C13" s="107" t="s">
        <v>496</v>
      </c>
      <c r="D13" s="6"/>
      <c r="E13" s="107" t="s">
        <v>275</v>
      </c>
    </row>
    <row r="14" spans="1:5" x14ac:dyDescent="0.35">
      <c r="A14" s="108">
        <v>1</v>
      </c>
      <c r="B14" s="106" t="s">
        <v>161</v>
      </c>
      <c r="C14" s="106" t="s">
        <v>497</v>
      </c>
      <c r="D14" s="5"/>
      <c r="E14" s="106" t="s">
        <v>257</v>
      </c>
    </row>
    <row r="15" spans="1:5" x14ac:dyDescent="0.35">
      <c r="A15" s="108">
        <v>6</v>
      </c>
      <c r="B15" s="106" t="s">
        <v>185</v>
      </c>
      <c r="C15" s="169" t="s">
        <v>497</v>
      </c>
      <c r="D15" s="5"/>
      <c r="E15" s="106" t="s">
        <v>257</v>
      </c>
    </row>
    <row r="16" spans="1:5" ht="29" x14ac:dyDescent="0.35">
      <c r="A16" s="108">
        <v>7</v>
      </c>
      <c r="B16" s="107" t="s">
        <v>258</v>
      </c>
      <c r="C16" s="107" t="s">
        <v>259</v>
      </c>
      <c r="D16" s="6"/>
      <c r="E16" s="107" t="s">
        <v>260</v>
      </c>
    </row>
    <row r="17" spans="1:13" ht="43.5" x14ac:dyDescent="0.35">
      <c r="A17" s="108">
        <v>58</v>
      </c>
      <c r="B17" s="106" t="s">
        <v>261</v>
      </c>
      <c r="C17" s="107" t="s">
        <v>262</v>
      </c>
      <c r="D17" s="6"/>
      <c r="E17" s="107" t="s">
        <v>263</v>
      </c>
    </row>
    <row r="18" spans="1:13" ht="58" x14ac:dyDescent="0.35">
      <c r="A18" s="108">
        <v>61</v>
      </c>
      <c r="B18" s="107" t="s">
        <v>264</v>
      </c>
      <c r="C18" s="107" t="s">
        <v>265</v>
      </c>
      <c r="D18" s="6"/>
      <c r="E18" s="107" t="s">
        <v>332</v>
      </c>
    </row>
    <row r="19" spans="1:13" x14ac:dyDescent="0.35">
      <c r="A19" s="74"/>
    </row>
    <row r="20" spans="1:13" x14ac:dyDescent="0.35">
      <c r="A20" s="109" t="s">
        <v>322</v>
      </c>
      <c r="B20" s="109"/>
      <c r="C20" s="109"/>
      <c r="D20" s="109"/>
      <c r="E20" s="109"/>
      <c r="F20" s="109"/>
      <c r="G20" s="109"/>
      <c r="H20" s="109"/>
      <c r="I20" s="110"/>
      <c r="J20" s="110"/>
      <c r="K20" s="110"/>
      <c r="L20" s="110"/>
      <c r="M20" s="110"/>
    </row>
    <row r="21" spans="1:13" x14ac:dyDescent="0.35">
      <c r="A21" s="178" t="s">
        <v>323</v>
      </c>
      <c r="B21" s="178"/>
      <c r="C21" s="178"/>
      <c r="D21" s="178"/>
      <c r="E21" s="178"/>
      <c r="F21" s="178"/>
      <c r="G21" s="178"/>
      <c r="H21" s="178"/>
      <c r="I21" s="178"/>
      <c r="J21" s="178"/>
      <c r="K21" s="178"/>
      <c r="L21" s="178"/>
      <c r="M21" s="178"/>
    </row>
    <row r="22" spans="1:13" x14ac:dyDescent="0.35">
      <c r="A22" s="41" t="s">
        <v>324</v>
      </c>
      <c r="B22" s="41"/>
      <c r="C22" s="41"/>
      <c r="D22" s="41"/>
      <c r="E22" s="41"/>
      <c r="F22" s="41"/>
      <c r="G22" s="41"/>
      <c r="H22" s="41"/>
      <c r="I22" s="41"/>
      <c r="J22" s="41"/>
      <c r="K22" s="41"/>
      <c r="L22" s="41"/>
      <c r="M22" s="41"/>
    </row>
    <row r="23" spans="1:13" x14ac:dyDescent="0.35">
      <c r="A23" s="178" t="s">
        <v>325</v>
      </c>
      <c r="B23" s="178"/>
      <c r="C23" s="178"/>
      <c r="D23" s="178"/>
      <c r="E23" s="178"/>
      <c r="F23" s="178"/>
      <c r="G23" s="178"/>
      <c r="H23" s="178"/>
      <c r="I23" s="178"/>
      <c r="J23" s="178"/>
      <c r="K23" s="178"/>
      <c r="L23" s="178"/>
      <c r="M23" s="178"/>
    </row>
    <row r="25" spans="1:13" x14ac:dyDescent="0.35">
      <c r="A25" s="63" t="s">
        <v>326</v>
      </c>
      <c r="B25" s="63"/>
      <c r="C25" s="5"/>
      <c r="D25" s="41"/>
      <c r="E25" s="41"/>
      <c r="F25" s="41"/>
      <c r="G25" s="41"/>
      <c r="H25" s="41"/>
      <c r="I25" s="41"/>
      <c r="J25" s="41"/>
      <c r="K25" s="41"/>
      <c r="L25" s="41"/>
      <c r="M25" s="41"/>
    </row>
    <row r="26" spans="1:13" x14ac:dyDescent="0.35">
      <c r="A26" s="172" t="s">
        <v>327</v>
      </c>
      <c r="B26" s="173"/>
      <c r="C26" s="36">
        <v>2250</v>
      </c>
      <c r="D26" s="41"/>
      <c r="E26" s="41"/>
      <c r="F26" s="41"/>
      <c r="G26" s="41"/>
      <c r="H26" s="41"/>
      <c r="I26" s="41"/>
      <c r="J26" s="41"/>
      <c r="K26" s="41"/>
      <c r="L26" s="41"/>
      <c r="M26" s="41"/>
    </row>
    <row r="27" spans="1:13" x14ac:dyDescent="0.35">
      <c r="A27" s="172" t="s">
        <v>493</v>
      </c>
      <c r="B27" s="173"/>
      <c r="C27" s="37">
        <v>0.105</v>
      </c>
      <c r="D27" s="41"/>
      <c r="E27" s="41"/>
      <c r="F27" s="41"/>
      <c r="G27" s="41"/>
      <c r="H27" s="41"/>
      <c r="I27" s="41"/>
      <c r="J27" s="41"/>
      <c r="K27" s="41"/>
      <c r="L27" s="41"/>
      <c r="M27" s="41"/>
    </row>
    <row r="28" spans="1:13" x14ac:dyDescent="0.35">
      <c r="A28" s="174" t="s">
        <v>328</v>
      </c>
      <c r="B28" s="175"/>
      <c r="C28" s="38">
        <f>+C25*C26*C27</f>
        <v>0</v>
      </c>
      <c r="D28" s="41"/>
      <c r="E28" s="41"/>
      <c r="F28" s="41"/>
      <c r="G28" s="41"/>
      <c r="H28" s="41"/>
      <c r="I28" s="41"/>
      <c r="J28" s="41"/>
      <c r="K28" s="41"/>
      <c r="L28" s="41"/>
      <c r="M28" s="41"/>
    </row>
    <row r="29" spans="1:13" x14ac:dyDescent="0.35">
      <c r="A29" s="111" t="s">
        <v>329</v>
      </c>
      <c r="B29" s="63"/>
      <c r="C29" s="5"/>
      <c r="D29" s="41"/>
      <c r="E29" s="41"/>
      <c r="F29" s="41"/>
      <c r="G29" s="41"/>
      <c r="H29" s="41"/>
      <c r="I29" s="41"/>
      <c r="J29" s="41"/>
      <c r="K29" s="41"/>
      <c r="L29" s="41"/>
      <c r="M29" s="41"/>
    </row>
    <row r="30" spans="1:13" x14ac:dyDescent="0.35">
      <c r="A30" s="112" t="s">
        <v>330</v>
      </c>
      <c r="B30" s="68"/>
      <c r="C30" s="162">
        <f>MIN(C28:C29)</f>
        <v>0</v>
      </c>
    </row>
    <row r="31" spans="1:13" x14ac:dyDescent="0.35">
      <c r="A31" s="113"/>
      <c r="B31" s="41"/>
    </row>
  </sheetData>
  <protectedRanges>
    <protectedRange sqref="C4:C6" name="Range3"/>
    <protectedRange sqref="C4:D5" name="Range1"/>
    <protectedRange sqref="C6:D6" name="Range6"/>
  </protectedRanges>
  <mergeCells count="10">
    <mergeCell ref="A26:B26"/>
    <mergeCell ref="A27:B27"/>
    <mergeCell ref="A28:B28"/>
    <mergeCell ref="A1:E1"/>
    <mergeCell ref="A2:E2"/>
    <mergeCell ref="A4:B4"/>
    <mergeCell ref="A5:B5"/>
    <mergeCell ref="A6:B6"/>
    <mergeCell ref="A21:M21"/>
    <mergeCell ref="A23:M23"/>
  </mergeCells>
  <pageMargins left="0.7" right="0.7" top="0.75" bottom="0.75" header="0.3" footer="0.3"/>
  <pageSetup scale="64" orientation="landscape" horizontalDpi="90" verticalDpi="9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B5B648-4118-46ED-9520-D2B16F898C27}">
  <sheetPr>
    <pageSetUpPr fitToPage="1"/>
  </sheetPr>
  <dimension ref="A1:K25"/>
  <sheetViews>
    <sheetView topLeftCell="A14" zoomScaleNormal="100" workbookViewId="0"/>
  </sheetViews>
  <sheetFormatPr defaultColWidth="8.81640625" defaultRowHeight="14.5" x14ac:dyDescent="0.35"/>
  <cols>
    <col min="1" max="1" width="5.54296875" style="86" customWidth="1"/>
    <col min="2" max="2" width="36.453125" style="86" customWidth="1"/>
    <col min="3" max="4" width="25.54296875" style="86" customWidth="1"/>
    <col min="5" max="10" width="8.81640625" style="86"/>
    <col min="11" max="11" width="11.1796875" style="86" customWidth="1"/>
    <col min="12" max="16384" width="8.81640625" style="86"/>
  </cols>
  <sheetData>
    <row r="1" spans="1:11" ht="18.5" x14ac:dyDescent="0.35">
      <c r="A1" s="87" t="s">
        <v>282</v>
      </c>
    </row>
    <row r="3" spans="1:11" s="88" customFormat="1" x14ac:dyDescent="0.35">
      <c r="A3" s="88" t="s">
        <v>283</v>
      </c>
    </row>
    <row r="4" spans="1:11" x14ac:dyDescent="0.35">
      <c r="A4" s="185" t="s">
        <v>342</v>
      </c>
      <c r="B4" s="179"/>
      <c r="C4" s="179"/>
      <c r="D4" s="179"/>
      <c r="E4" s="179"/>
      <c r="F4" s="179"/>
      <c r="G4" s="179"/>
      <c r="H4" s="179"/>
      <c r="I4" s="179"/>
      <c r="J4" s="179"/>
      <c r="K4" s="179"/>
    </row>
    <row r="5" spans="1:11" x14ac:dyDescent="0.35">
      <c r="A5" s="185" t="s">
        <v>231</v>
      </c>
      <c r="B5" s="179"/>
      <c r="C5" s="179"/>
      <c r="D5" s="179"/>
      <c r="E5" s="179"/>
      <c r="F5" s="179"/>
      <c r="G5" s="179"/>
      <c r="H5" s="179"/>
      <c r="I5" s="179"/>
      <c r="J5" s="179"/>
      <c r="K5" s="179"/>
    </row>
    <row r="6" spans="1:11" ht="29.15" customHeight="1" x14ac:dyDescent="0.35">
      <c r="A6" s="186" t="s">
        <v>351</v>
      </c>
      <c r="B6" s="187"/>
      <c r="C6" s="187"/>
      <c r="D6" s="187"/>
      <c r="E6" s="187"/>
      <c r="F6" s="187"/>
      <c r="G6" s="187"/>
      <c r="H6" s="187"/>
      <c r="I6" s="187"/>
      <c r="J6" s="187"/>
      <c r="K6" s="187"/>
    </row>
    <row r="7" spans="1:11" x14ac:dyDescent="0.35">
      <c r="A7" s="185" t="s">
        <v>232</v>
      </c>
      <c r="B7" s="179"/>
      <c r="C7" s="179"/>
      <c r="D7" s="179"/>
      <c r="E7" s="179"/>
      <c r="F7" s="179"/>
      <c r="G7" s="179"/>
      <c r="H7" s="179"/>
      <c r="I7" s="179"/>
      <c r="J7" s="179"/>
      <c r="K7" s="179"/>
    </row>
    <row r="8" spans="1:11" x14ac:dyDescent="0.35">
      <c r="A8" s="185" t="s">
        <v>352</v>
      </c>
      <c r="B8" s="179"/>
      <c r="C8" s="179"/>
      <c r="D8" s="179"/>
      <c r="E8" s="179"/>
      <c r="F8" s="179"/>
      <c r="G8" s="179"/>
      <c r="H8" s="179"/>
      <c r="I8" s="179"/>
      <c r="J8" s="179"/>
      <c r="K8" s="179"/>
    </row>
    <row r="9" spans="1:11" x14ac:dyDescent="0.35">
      <c r="A9" s="89">
        <v>1</v>
      </c>
      <c r="B9" s="179" t="s">
        <v>353</v>
      </c>
      <c r="C9" s="179"/>
      <c r="D9" s="179"/>
      <c r="E9" s="179"/>
      <c r="F9" s="179"/>
      <c r="G9" s="179"/>
      <c r="H9" s="179"/>
      <c r="I9" s="179"/>
      <c r="J9" s="179"/>
      <c r="K9" s="179"/>
    </row>
    <row r="10" spans="1:11" x14ac:dyDescent="0.35">
      <c r="A10" s="89">
        <v>2</v>
      </c>
      <c r="B10" s="179" t="s">
        <v>6</v>
      </c>
      <c r="C10" s="179"/>
      <c r="D10" s="179"/>
      <c r="E10" s="179"/>
      <c r="F10" s="179"/>
      <c r="G10" s="179"/>
      <c r="H10" s="179"/>
      <c r="I10" s="179"/>
      <c r="J10" s="179"/>
      <c r="K10" s="179"/>
    </row>
    <row r="11" spans="1:11" x14ac:dyDescent="0.35">
      <c r="A11" s="89">
        <v>3</v>
      </c>
      <c r="B11" s="184" t="s">
        <v>284</v>
      </c>
      <c r="C11" s="184"/>
      <c r="D11" s="184"/>
      <c r="E11" s="184"/>
      <c r="F11" s="184"/>
      <c r="G11" s="184"/>
      <c r="H11" s="184"/>
      <c r="I11" s="184"/>
      <c r="J11" s="184"/>
      <c r="K11" s="184"/>
    </row>
    <row r="12" spans="1:11" x14ac:dyDescent="0.35">
      <c r="A12" s="89">
        <v>4</v>
      </c>
      <c r="B12" s="179" t="s">
        <v>285</v>
      </c>
      <c r="C12" s="179"/>
      <c r="D12" s="179"/>
      <c r="E12" s="179"/>
      <c r="F12" s="179"/>
      <c r="G12" s="179"/>
      <c r="H12" s="179"/>
      <c r="I12" s="179"/>
      <c r="J12" s="179"/>
      <c r="K12" s="179"/>
    </row>
    <row r="13" spans="1:11" x14ac:dyDescent="0.35">
      <c r="A13" s="89">
        <v>5</v>
      </c>
      <c r="B13" s="179" t="s">
        <v>354</v>
      </c>
      <c r="C13" s="179"/>
      <c r="D13" s="179"/>
      <c r="E13" s="179"/>
      <c r="F13" s="179"/>
      <c r="G13" s="179"/>
      <c r="H13" s="179"/>
      <c r="I13" s="179"/>
      <c r="J13" s="179"/>
      <c r="K13" s="179"/>
    </row>
    <row r="15" spans="1:11" ht="14.5" customHeight="1" x14ac:dyDescent="0.35">
      <c r="A15" s="180" t="s">
        <v>230</v>
      </c>
      <c r="B15" s="181"/>
      <c r="C15" s="90" t="s">
        <v>2</v>
      </c>
      <c r="D15" s="90" t="s">
        <v>3</v>
      </c>
      <c r="H15" s="91"/>
    </row>
    <row r="16" spans="1:11" s="94" customFormat="1" ht="40" customHeight="1" x14ac:dyDescent="0.35">
      <c r="A16" s="182" t="s">
        <v>317</v>
      </c>
      <c r="B16" s="182"/>
      <c r="C16" s="92" t="s">
        <v>4</v>
      </c>
      <c r="D16" s="93" t="s">
        <v>286</v>
      </c>
    </row>
    <row r="17" spans="1:8" s="94" customFormat="1" ht="40" customHeight="1" x14ac:dyDescent="0.35">
      <c r="A17" s="182" t="s">
        <v>177</v>
      </c>
      <c r="B17" s="182"/>
      <c r="C17" s="92" t="s">
        <v>287</v>
      </c>
      <c r="D17" s="92" t="s">
        <v>287</v>
      </c>
    </row>
    <row r="18" spans="1:8" s="94" customFormat="1" ht="50.15" customHeight="1" x14ac:dyDescent="0.35">
      <c r="A18" s="182" t="s">
        <v>240</v>
      </c>
      <c r="B18" s="182"/>
      <c r="C18" s="92" t="s">
        <v>288</v>
      </c>
      <c r="D18" s="92" t="s">
        <v>288</v>
      </c>
    </row>
    <row r="19" spans="1:8" s="94" customFormat="1" ht="40" customHeight="1" x14ac:dyDescent="0.35">
      <c r="A19" s="182" t="s">
        <v>5</v>
      </c>
      <c r="B19" s="182"/>
      <c r="C19" s="92" t="s">
        <v>289</v>
      </c>
      <c r="D19" s="92" t="s">
        <v>289</v>
      </c>
    </row>
    <row r="20" spans="1:8" s="94" customFormat="1" ht="50.15" customHeight="1" x14ac:dyDescent="0.35">
      <c r="A20" s="182" t="s">
        <v>319</v>
      </c>
      <c r="B20" s="182"/>
      <c r="C20" s="93" t="s">
        <v>269</v>
      </c>
      <c r="D20" s="93" t="s">
        <v>268</v>
      </c>
    </row>
    <row r="22" spans="1:8" x14ac:dyDescent="0.35">
      <c r="A22" s="183" t="s">
        <v>290</v>
      </c>
      <c r="B22" s="183"/>
      <c r="C22" s="183"/>
      <c r="D22" s="183"/>
      <c r="E22" s="183"/>
      <c r="F22" s="183"/>
      <c r="G22" s="183"/>
      <c r="H22" s="183"/>
    </row>
    <row r="23" spans="1:8" x14ac:dyDescent="0.35">
      <c r="A23" s="183" t="s">
        <v>355</v>
      </c>
      <c r="B23" s="183"/>
      <c r="C23" s="183"/>
      <c r="D23" s="183"/>
      <c r="E23" s="183"/>
      <c r="F23" s="183"/>
      <c r="G23" s="183"/>
      <c r="H23" s="183"/>
    </row>
    <row r="24" spans="1:8" x14ac:dyDescent="0.35">
      <c r="A24" s="183" t="s">
        <v>291</v>
      </c>
      <c r="B24" s="183"/>
      <c r="C24" s="183"/>
      <c r="D24" s="183"/>
      <c r="E24" s="183"/>
      <c r="F24" s="183"/>
      <c r="G24" s="183"/>
      <c r="H24" s="183"/>
    </row>
    <row r="25" spans="1:8" x14ac:dyDescent="0.35">
      <c r="A25" s="95" t="s">
        <v>270</v>
      </c>
      <c r="B25" s="95"/>
      <c r="C25" s="95"/>
      <c r="D25" s="95"/>
      <c r="E25" s="95"/>
      <c r="F25" s="95"/>
      <c r="G25" s="95"/>
      <c r="H25" s="95"/>
    </row>
  </sheetData>
  <sheetProtection sheet="1" objects="1" scenarios="1"/>
  <mergeCells count="19">
    <mergeCell ref="B9:K9"/>
    <mergeCell ref="B10:K10"/>
    <mergeCell ref="B11:K11"/>
    <mergeCell ref="A4:K4"/>
    <mergeCell ref="A5:K5"/>
    <mergeCell ref="A6:K6"/>
    <mergeCell ref="A7:K7"/>
    <mergeCell ref="A8:K8"/>
    <mergeCell ref="A23:H23"/>
    <mergeCell ref="A24:H24"/>
    <mergeCell ref="A16:B16"/>
    <mergeCell ref="A17:B17"/>
    <mergeCell ref="A19:B19"/>
    <mergeCell ref="A20:B20"/>
    <mergeCell ref="B12:K12"/>
    <mergeCell ref="B13:K13"/>
    <mergeCell ref="A15:B15"/>
    <mergeCell ref="A18:B18"/>
    <mergeCell ref="A22:H22"/>
  </mergeCells>
  <pageMargins left="0.7" right="0.7" top="0.75" bottom="0.75" header="0.3" footer="0.3"/>
  <pageSetup scale="77" orientation="landscape"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7E5D1D-3242-424A-A8C9-6743493C7D17}">
  <sheetPr>
    <pageSetUpPr fitToPage="1"/>
  </sheetPr>
  <dimension ref="A1:F60"/>
  <sheetViews>
    <sheetView topLeftCell="A3" zoomScaleNormal="100" workbookViewId="0">
      <selection activeCell="G1" sqref="G1"/>
    </sheetView>
  </sheetViews>
  <sheetFormatPr defaultColWidth="8.81640625" defaultRowHeight="14.5" x14ac:dyDescent="0.35"/>
  <cols>
    <col min="1" max="1" width="48.54296875" style="9" customWidth="1"/>
    <col min="2" max="3" width="30.54296875" style="9" customWidth="1"/>
    <col min="4" max="4" width="4.453125" style="9" customWidth="1"/>
    <col min="5" max="5" width="31.453125" style="9" bestFit="1" customWidth="1"/>
    <col min="6" max="6" width="27.1796875" style="9" customWidth="1"/>
    <col min="7" max="16384" width="8.81640625" style="9"/>
  </cols>
  <sheetData>
    <row r="1" spans="1:6" ht="18.5" x14ac:dyDescent="0.35">
      <c r="A1" s="190" t="s">
        <v>333</v>
      </c>
      <c r="B1" s="190"/>
      <c r="C1" s="190"/>
      <c r="D1" s="190"/>
      <c r="E1" s="190"/>
      <c r="F1" s="190"/>
    </row>
    <row r="2" spans="1:6" x14ac:dyDescent="0.35">
      <c r="A2" s="39" t="s">
        <v>274</v>
      </c>
      <c r="B2" s="191"/>
      <c r="C2" s="191"/>
    </row>
    <row r="3" spans="1:6" x14ac:dyDescent="0.35">
      <c r="A3" s="39" t="s">
        <v>0</v>
      </c>
      <c r="B3" s="191"/>
      <c r="C3" s="191"/>
    </row>
    <row r="4" spans="1:6" x14ac:dyDescent="0.35">
      <c r="A4" s="39" t="s">
        <v>238</v>
      </c>
      <c r="B4" s="191"/>
      <c r="C4" s="191"/>
    </row>
    <row r="5" spans="1:6" x14ac:dyDescent="0.35">
      <c r="A5" s="39" t="s">
        <v>321</v>
      </c>
      <c r="B5" s="191"/>
      <c r="C5" s="191"/>
    </row>
    <row r="6" spans="1:6" x14ac:dyDescent="0.35">
      <c r="B6" s="191"/>
      <c r="C6" s="191"/>
    </row>
    <row r="7" spans="1:6" s="41" customFormat="1" x14ac:dyDescent="0.35">
      <c r="A7" s="40" t="s">
        <v>341</v>
      </c>
    </row>
    <row r="8" spans="1:6" s="41" customFormat="1" x14ac:dyDescent="0.35">
      <c r="A8" s="189" t="s">
        <v>356</v>
      </c>
      <c r="B8" s="189"/>
      <c r="C8" s="189"/>
    </row>
    <row r="9" spans="1:6" s="41" customFormat="1" x14ac:dyDescent="0.35"/>
    <row r="10" spans="1:6" s="42" customFormat="1" x14ac:dyDescent="0.35">
      <c r="A10" s="42" t="s">
        <v>153</v>
      </c>
    </row>
    <row r="11" spans="1:6" s="12" customFormat="1" x14ac:dyDescent="0.35">
      <c r="A11" s="42" t="s">
        <v>154</v>
      </c>
      <c r="B11" s="42"/>
      <c r="C11" s="42"/>
      <c r="E11" s="42" t="s">
        <v>314</v>
      </c>
      <c r="F11" s="42"/>
    </row>
    <row r="12" spans="1:6" s="12" customFormat="1" ht="15" customHeight="1" x14ac:dyDescent="0.35">
      <c r="A12" s="42" t="s">
        <v>155</v>
      </c>
      <c r="B12" s="42"/>
      <c r="C12" s="42"/>
      <c r="E12" s="188" t="s">
        <v>315</v>
      </c>
      <c r="F12" s="188"/>
    </row>
    <row r="13" spans="1:6" ht="15" customHeight="1" x14ac:dyDescent="0.35"/>
    <row r="14" spans="1:6" x14ac:dyDescent="0.35">
      <c r="E14" s="195" t="s">
        <v>278</v>
      </c>
      <c r="F14" s="195"/>
    </row>
    <row r="15" spans="1:6" x14ac:dyDescent="0.35">
      <c r="A15" s="41"/>
      <c r="B15" s="43" t="s">
        <v>297</v>
      </c>
      <c r="C15" s="43" t="s">
        <v>300</v>
      </c>
      <c r="E15" s="43" t="s">
        <v>297</v>
      </c>
      <c r="F15" s="43" t="s">
        <v>300</v>
      </c>
    </row>
    <row r="16" spans="1:6" x14ac:dyDescent="0.35">
      <c r="A16" s="63" t="s">
        <v>41</v>
      </c>
      <c r="B16" s="19"/>
      <c r="C16" s="19"/>
      <c r="E16" s="44" t="s">
        <v>276</v>
      </c>
      <c r="F16" s="44" t="s">
        <v>146</v>
      </c>
    </row>
    <row r="17" spans="1:6" x14ac:dyDescent="0.35">
      <c r="A17" s="63" t="s">
        <v>298</v>
      </c>
      <c r="B17" s="19"/>
      <c r="C17" s="19"/>
      <c r="E17" s="44" t="s">
        <v>253</v>
      </c>
      <c r="F17" s="44" t="s">
        <v>299</v>
      </c>
    </row>
    <row r="18" spans="1:6" x14ac:dyDescent="0.35">
      <c r="A18" s="63" t="s">
        <v>42</v>
      </c>
      <c r="B18" s="20"/>
      <c r="C18" s="20"/>
      <c r="E18" s="45" t="s">
        <v>147</v>
      </c>
      <c r="F18" s="45" t="s">
        <v>277</v>
      </c>
    </row>
    <row r="19" spans="1:6" x14ac:dyDescent="0.35">
      <c r="A19" s="63" t="s">
        <v>150</v>
      </c>
      <c r="B19" s="21"/>
      <c r="C19" s="22"/>
      <c r="E19" s="46">
        <v>60000000</v>
      </c>
      <c r="F19" s="47">
        <v>50000000</v>
      </c>
    </row>
    <row r="20" spans="1:6" x14ac:dyDescent="0.35">
      <c r="A20" s="63" t="s">
        <v>1</v>
      </c>
      <c r="B20" s="20"/>
      <c r="C20" s="20"/>
      <c r="E20" s="45" t="s">
        <v>148</v>
      </c>
      <c r="F20" s="45" t="s">
        <v>148</v>
      </c>
    </row>
    <row r="21" spans="1:6" x14ac:dyDescent="0.35">
      <c r="A21" s="63" t="s">
        <v>38</v>
      </c>
      <c r="B21" s="23"/>
      <c r="C21" s="23"/>
      <c r="E21" s="48">
        <v>6.5000000000000002E-2</v>
      </c>
      <c r="F21" s="48">
        <v>0.05</v>
      </c>
    </row>
    <row r="22" spans="1:6" x14ac:dyDescent="0.35">
      <c r="A22" s="63" t="s">
        <v>301</v>
      </c>
      <c r="B22" s="20"/>
      <c r="C22" s="20"/>
      <c r="E22" s="45">
        <v>20</v>
      </c>
      <c r="F22" s="45">
        <v>20</v>
      </c>
    </row>
    <row r="23" spans="1:6" x14ac:dyDescent="0.35">
      <c r="A23" s="63" t="s">
        <v>302</v>
      </c>
      <c r="B23" s="20"/>
      <c r="C23" s="20"/>
      <c r="E23" s="45">
        <v>40</v>
      </c>
      <c r="F23" s="45">
        <v>20</v>
      </c>
    </row>
    <row r="24" spans="1:6" x14ac:dyDescent="0.35">
      <c r="A24" s="63" t="s">
        <v>151</v>
      </c>
      <c r="B24" s="24"/>
      <c r="C24" s="24"/>
      <c r="E24" s="49">
        <v>37257</v>
      </c>
      <c r="F24" s="49">
        <v>44562</v>
      </c>
    </row>
    <row r="25" spans="1:6" x14ac:dyDescent="0.35">
      <c r="A25" s="63" t="s">
        <v>149</v>
      </c>
      <c r="B25" s="21"/>
      <c r="C25" s="21"/>
      <c r="E25" s="46">
        <v>125638</v>
      </c>
      <c r="F25" s="46">
        <v>120542</v>
      </c>
    </row>
    <row r="26" spans="1:6" x14ac:dyDescent="0.35">
      <c r="A26" s="63" t="s">
        <v>303</v>
      </c>
      <c r="B26" s="25"/>
      <c r="C26" s="26"/>
      <c r="E26" s="50">
        <v>30000000</v>
      </c>
      <c r="F26" s="51"/>
    </row>
    <row r="27" spans="1:6" x14ac:dyDescent="0.35">
      <c r="A27" s="63" t="s">
        <v>158</v>
      </c>
      <c r="B27" s="20"/>
      <c r="C27" s="26"/>
      <c r="E27" s="45">
        <v>20</v>
      </c>
      <c r="F27" s="51"/>
    </row>
    <row r="28" spans="1:6" s="8" customFormat="1" x14ac:dyDescent="0.35">
      <c r="A28" s="64" t="s">
        <v>311</v>
      </c>
      <c r="B28" s="13"/>
      <c r="C28" s="13"/>
      <c r="E28" s="52"/>
      <c r="F28" s="52"/>
    </row>
    <row r="29" spans="1:6" s="8" customFormat="1" x14ac:dyDescent="0.35">
      <c r="A29" s="14"/>
      <c r="B29" s="13"/>
      <c r="C29" s="13"/>
      <c r="E29" s="52"/>
      <c r="F29" s="52"/>
    </row>
    <row r="30" spans="1:6" x14ac:dyDescent="0.35">
      <c r="E30" s="41"/>
      <c r="F30" s="41"/>
    </row>
    <row r="31" spans="1:6" x14ac:dyDescent="0.35">
      <c r="A31" s="42" t="s">
        <v>271</v>
      </c>
      <c r="B31" s="41"/>
      <c r="C31" s="41"/>
      <c r="E31" s="195" t="s">
        <v>278</v>
      </c>
      <c r="F31" s="195"/>
    </row>
    <row r="32" spans="1:6" x14ac:dyDescent="0.35">
      <c r="A32" s="65" t="s">
        <v>39</v>
      </c>
      <c r="B32" s="43" t="s">
        <v>304</v>
      </c>
      <c r="C32" s="43" t="s">
        <v>12</v>
      </c>
      <c r="E32" s="43" t="s">
        <v>304</v>
      </c>
      <c r="F32" s="43" t="s">
        <v>12</v>
      </c>
    </row>
    <row r="33" spans="1:6" x14ac:dyDescent="0.35">
      <c r="A33" s="66" t="s">
        <v>303</v>
      </c>
      <c r="B33" s="53">
        <f>+B26</f>
        <v>0</v>
      </c>
      <c r="C33" s="45" t="s">
        <v>4</v>
      </c>
      <c r="D33" s="15"/>
      <c r="E33" s="53">
        <v>30000000</v>
      </c>
      <c r="F33" s="45" t="s">
        <v>4</v>
      </c>
    </row>
    <row r="34" spans="1:6" x14ac:dyDescent="0.35">
      <c r="A34" s="63" t="s">
        <v>152</v>
      </c>
      <c r="B34" s="10"/>
      <c r="C34" s="7"/>
      <c r="E34" s="54">
        <v>10000000</v>
      </c>
      <c r="F34" s="46"/>
    </row>
    <row r="35" spans="1:6" x14ac:dyDescent="0.35">
      <c r="A35" s="67" t="s">
        <v>272</v>
      </c>
      <c r="B35" s="11"/>
      <c r="C35" s="7"/>
      <c r="E35" s="55">
        <v>100000</v>
      </c>
      <c r="F35" s="46"/>
    </row>
    <row r="36" spans="1:6" s="16" customFormat="1" x14ac:dyDescent="0.35">
      <c r="A36" s="68" t="s">
        <v>273</v>
      </c>
      <c r="B36" s="56">
        <f>SUM(B33:B35)</f>
        <v>0</v>
      </c>
      <c r="C36" s="57">
        <f>+C34+C35</f>
        <v>0</v>
      </c>
      <c r="E36" s="56">
        <f>SUM(E33:E35)</f>
        <v>40100000</v>
      </c>
      <c r="F36" s="57">
        <f>+F34+F35</f>
        <v>0</v>
      </c>
    </row>
    <row r="37" spans="1:6" s="8" customFormat="1" x14ac:dyDescent="0.35">
      <c r="A37" s="69" t="s">
        <v>357</v>
      </c>
      <c r="E37" s="52"/>
      <c r="F37" s="52"/>
    </row>
    <row r="38" spans="1:6" s="8" customFormat="1" x14ac:dyDescent="0.35">
      <c r="E38" s="52"/>
      <c r="F38" s="52"/>
    </row>
    <row r="39" spans="1:6" x14ac:dyDescent="0.35">
      <c r="E39" s="195" t="s">
        <v>278</v>
      </c>
      <c r="F39" s="195"/>
    </row>
    <row r="40" spans="1:6" x14ac:dyDescent="0.35">
      <c r="A40" s="65" t="s">
        <v>306</v>
      </c>
      <c r="B40" s="43" t="s">
        <v>304</v>
      </c>
      <c r="C40" s="43" t="s">
        <v>12</v>
      </c>
      <c r="E40" s="43" t="s">
        <v>304</v>
      </c>
      <c r="F40" s="43" t="s">
        <v>12</v>
      </c>
    </row>
    <row r="41" spans="1:6" x14ac:dyDescent="0.35">
      <c r="A41" s="63" t="s">
        <v>307</v>
      </c>
      <c r="B41" s="58">
        <f>+B33</f>
        <v>0</v>
      </c>
      <c r="C41" s="192" t="s">
        <v>4</v>
      </c>
      <c r="E41" s="58">
        <f>+E33</f>
        <v>30000000</v>
      </c>
      <c r="F41" s="192" t="s">
        <v>4</v>
      </c>
    </row>
    <row r="42" spans="1:6" x14ac:dyDescent="0.35">
      <c r="A42" s="63" t="s">
        <v>40</v>
      </c>
      <c r="B42" s="25"/>
      <c r="C42" s="193"/>
      <c r="E42" s="58">
        <v>0</v>
      </c>
      <c r="F42" s="193"/>
    </row>
    <row r="43" spans="1:6" x14ac:dyDescent="0.35">
      <c r="A43" s="63" t="s">
        <v>157</v>
      </c>
      <c r="B43" s="58">
        <f>+B41-B42</f>
        <v>0</v>
      </c>
      <c r="C43" s="193"/>
      <c r="E43" s="58">
        <f>+E41-E42</f>
        <v>30000000</v>
      </c>
      <c r="F43" s="193"/>
    </row>
    <row r="44" spans="1:6" x14ac:dyDescent="0.35">
      <c r="A44" s="63" t="s">
        <v>308</v>
      </c>
      <c r="B44" s="27"/>
      <c r="C44" s="193"/>
      <c r="E44" s="59">
        <v>0.92249999999999999</v>
      </c>
      <c r="F44" s="193"/>
    </row>
    <row r="45" spans="1:6" x14ac:dyDescent="0.35">
      <c r="A45" s="63" t="s">
        <v>156</v>
      </c>
      <c r="B45" s="58">
        <f>+B43*B44</f>
        <v>0</v>
      </c>
      <c r="C45" s="194"/>
      <c r="E45" s="58">
        <f>+E43*E44</f>
        <v>27675000</v>
      </c>
      <c r="F45" s="194"/>
    </row>
    <row r="46" spans="1:6" x14ac:dyDescent="0.35">
      <c r="A46" s="70" t="s">
        <v>331</v>
      </c>
      <c r="B46" s="28"/>
      <c r="C46" s="29"/>
      <c r="E46" s="60">
        <v>10000000</v>
      </c>
      <c r="F46" s="61"/>
    </row>
    <row r="47" spans="1:6" x14ac:dyDescent="0.35">
      <c r="A47" s="70" t="s">
        <v>233</v>
      </c>
      <c r="B47" s="60">
        <f>-B46*0.25</f>
        <v>0</v>
      </c>
      <c r="C47" s="29"/>
      <c r="E47" s="60">
        <f>-E46*0.25</f>
        <v>-2500000</v>
      </c>
      <c r="F47" s="61"/>
    </row>
    <row r="48" spans="1:6" x14ac:dyDescent="0.35">
      <c r="A48" s="70" t="s">
        <v>234</v>
      </c>
      <c r="B48" s="60">
        <f>+B35</f>
        <v>0</v>
      </c>
      <c r="C48" s="29"/>
      <c r="E48" s="60">
        <f>+E35</f>
        <v>100000</v>
      </c>
      <c r="F48" s="61"/>
    </row>
    <row r="49" spans="1:6" x14ac:dyDescent="0.35">
      <c r="A49" s="70" t="s">
        <v>235</v>
      </c>
      <c r="B49" s="60">
        <f>SUM(B45:B48)</f>
        <v>0</v>
      </c>
      <c r="C49" s="29"/>
      <c r="E49" s="60">
        <f>SUM(E45:E48)</f>
        <v>35275000</v>
      </c>
      <c r="F49" s="61"/>
    </row>
    <row r="50" spans="1:6" x14ac:dyDescent="0.35">
      <c r="A50" s="63" t="s">
        <v>309</v>
      </c>
      <c r="B50" s="58">
        <f>+C19</f>
        <v>0</v>
      </c>
      <c r="C50" s="29"/>
      <c r="E50" s="58">
        <f>+F19</f>
        <v>50000000</v>
      </c>
      <c r="F50" s="61"/>
    </row>
    <row r="51" spans="1:6" x14ac:dyDescent="0.35">
      <c r="A51" s="63" t="s">
        <v>310</v>
      </c>
      <c r="B51" s="62" t="e">
        <f>+B49/B50</f>
        <v>#DIV/0!</v>
      </c>
      <c r="C51" s="29"/>
      <c r="E51" s="62">
        <f>+E49/E50</f>
        <v>0.70550000000000002</v>
      </c>
      <c r="F51" s="61"/>
    </row>
    <row r="52" spans="1:6" s="8" customFormat="1" x14ac:dyDescent="0.35">
      <c r="A52" s="52" t="s">
        <v>305</v>
      </c>
      <c r="B52" s="17"/>
      <c r="E52" s="52"/>
      <c r="F52" s="52"/>
    </row>
    <row r="53" spans="1:6" x14ac:dyDescent="0.35">
      <c r="B53" s="18"/>
      <c r="E53" s="41"/>
      <c r="F53" s="41"/>
    </row>
    <row r="54" spans="1:6" s="42" customFormat="1" x14ac:dyDescent="0.35">
      <c r="A54" s="42" t="s">
        <v>313</v>
      </c>
      <c r="B54" s="71"/>
    </row>
    <row r="55" spans="1:6" s="42" customFormat="1" x14ac:dyDescent="0.35">
      <c r="A55" s="42" t="s">
        <v>320</v>
      </c>
      <c r="B55" s="71"/>
    </row>
    <row r="56" spans="1:6" x14ac:dyDescent="0.35">
      <c r="B56" s="18"/>
      <c r="E56" s="41"/>
      <c r="F56" s="41"/>
    </row>
    <row r="57" spans="1:6" x14ac:dyDescent="0.35">
      <c r="E57" s="41"/>
      <c r="F57" s="41"/>
    </row>
    <row r="58" spans="1:6" x14ac:dyDescent="0.35">
      <c r="E58" s="41"/>
      <c r="F58" s="41"/>
    </row>
    <row r="59" spans="1:6" x14ac:dyDescent="0.35">
      <c r="E59" s="41"/>
      <c r="F59" s="41"/>
    </row>
    <row r="60" spans="1:6" x14ac:dyDescent="0.35">
      <c r="E60" s="41"/>
      <c r="F60" s="41"/>
    </row>
  </sheetData>
  <sheetProtection sheet="1" selectLockedCells="1"/>
  <mergeCells count="13">
    <mergeCell ref="C41:C45"/>
    <mergeCell ref="E14:F14"/>
    <mergeCell ref="E31:F31"/>
    <mergeCell ref="E39:F39"/>
    <mergeCell ref="F41:F45"/>
    <mergeCell ref="E12:F12"/>
    <mergeCell ref="A8:C8"/>
    <mergeCell ref="A1:F1"/>
    <mergeCell ref="B2:C2"/>
    <mergeCell ref="B3:C3"/>
    <mergeCell ref="B4:C4"/>
    <mergeCell ref="B6:C6"/>
    <mergeCell ref="B5:C5"/>
  </mergeCells>
  <pageMargins left="0.7" right="0.7" top="0.75" bottom="0.75" header="0.3" footer="0.3"/>
  <pageSetup scale="62"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3</xdr:col>
                    <xdr:colOff>69850</xdr:colOff>
                    <xdr:row>10</xdr:row>
                    <xdr:rowOff>12700</xdr:rowOff>
                  </from>
                  <to>
                    <xdr:col>4</xdr:col>
                    <xdr:colOff>69850</xdr:colOff>
                    <xdr:row>10</xdr:row>
                    <xdr:rowOff>184150</xdr:rowOff>
                  </to>
                </anchor>
              </controlPr>
            </control>
          </mc:Choice>
        </mc:AlternateContent>
        <mc:AlternateContent xmlns:mc="http://schemas.openxmlformats.org/markup-compatibility/2006">
          <mc:Choice Requires="x14">
            <control shapeId="1028" r:id="rId5" name="Check Box 4">
              <controlPr defaultSize="0" autoFill="0" autoLine="0" autoPict="0">
                <anchor moveWithCells="1">
                  <from>
                    <xdr:col>3</xdr:col>
                    <xdr:colOff>69850</xdr:colOff>
                    <xdr:row>11</xdr:row>
                    <xdr:rowOff>12700</xdr:rowOff>
                  </from>
                  <to>
                    <xdr:col>4</xdr:col>
                    <xdr:colOff>69850</xdr:colOff>
                    <xdr:row>11</xdr:row>
                    <xdr:rowOff>184150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CAD259-B7FD-472E-8D6A-B52FD637A852}">
  <dimension ref="A1:K146"/>
  <sheetViews>
    <sheetView topLeftCell="A7" workbookViewId="0">
      <selection activeCell="J4" sqref="J4"/>
    </sheetView>
  </sheetViews>
  <sheetFormatPr defaultRowHeight="14.5" x14ac:dyDescent="0.35"/>
  <cols>
    <col min="2" max="2" width="41.81640625" customWidth="1"/>
    <col min="3" max="3" width="14.26953125" style="168" bestFit="1" customWidth="1"/>
    <col min="8" max="8" width="12.1796875" bestFit="1" customWidth="1"/>
    <col min="9" max="9" width="10.54296875" bestFit="1" customWidth="1"/>
    <col min="10" max="10" width="11" customWidth="1"/>
    <col min="11" max="11" width="10.26953125" style="164" customWidth="1"/>
  </cols>
  <sheetData>
    <row r="1" spans="1:11" ht="18.5" x14ac:dyDescent="0.35">
      <c r="A1" s="196" t="s">
        <v>492</v>
      </c>
      <c r="B1" s="196"/>
      <c r="C1" s="196"/>
      <c r="D1" s="196"/>
      <c r="E1" s="196"/>
      <c r="F1" s="196"/>
      <c r="G1" s="196"/>
      <c r="H1" s="196"/>
      <c r="I1" s="196"/>
      <c r="J1" s="196"/>
      <c r="K1" s="196"/>
    </row>
    <row r="3" spans="1:11" ht="72.5" x14ac:dyDescent="0.35">
      <c r="A3" s="166" t="s">
        <v>44</v>
      </c>
      <c r="B3" s="166" t="s">
        <v>45</v>
      </c>
      <c r="C3" s="166" t="s">
        <v>43</v>
      </c>
      <c r="D3" s="166" t="s">
        <v>46</v>
      </c>
      <c r="E3" s="166" t="s">
        <v>160</v>
      </c>
      <c r="F3" s="166" t="s">
        <v>369</v>
      </c>
      <c r="G3" s="166" t="s">
        <v>370</v>
      </c>
      <c r="H3" s="166" t="s">
        <v>159</v>
      </c>
      <c r="I3" s="166" t="s">
        <v>47</v>
      </c>
      <c r="J3" s="166" t="s">
        <v>48</v>
      </c>
      <c r="K3" s="167" t="s">
        <v>312</v>
      </c>
    </row>
    <row r="4" spans="1:11" x14ac:dyDescent="0.35">
      <c r="A4" s="170" t="s">
        <v>373</v>
      </c>
      <c r="B4" s="170" t="s">
        <v>49</v>
      </c>
      <c r="C4" s="168">
        <v>17232900</v>
      </c>
      <c r="D4">
        <v>2.8299999237060547</v>
      </c>
      <c r="E4">
        <v>15</v>
      </c>
      <c r="F4">
        <v>0.92779999971389771</v>
      </c>
      <c r="G4">
        <v>7.2200000286102295E-2</v>
      </c>
      <c r="H4">
        <v>15</v>
      </c>
      <c r="I4" s="165">
        <v>43983</v>
      </c>
      <c r="J4" s="165">
        <v>49674</v>
      </c>
      <c r="K4" s="164">
        <v>0.61629999999999996</v>
      </c>
    </row>
    <row r="5" spans="1:11" x14ac:dyDescent="0.35">
      <c r="A5" s="170" t="s">
        <v>374</v>
      </c>
      <c r="B5" s="170" t="s">
        <v>50</v>
      </c>
      <c r="C5" s="168">
        <v>58856200</v>
      </c>
      <c r="D5">
        <v>2.4800000190734863</v>
      </c>
      <c r="E5">
        <v>30</v>
      </c>
      <c r="F5">
        <v>1</v>
      </c>
      <c r="G5">
        <v>0</v>
      </c>
      <c r="H5">
        <v>30</v>
      </c>
      <c r="I5" s="165">
        <v>44440</v>
      </c>
      <c r="J5" s="165">
        <v>55396</v>
      </c>
      <c r="K5" s="164">
        <v>0.46729999999999999</v>
      </c>
    </row>
    <row r="6" spans="1:11" x14ac:dyDescent="0.35">
      <c r="A6" s="170" t="s">
        <v>375</v>
      </c>
      <c r="B6" s="170" t="s">
        <v>360</v>
      </c>
      <c r="C6" s="168">
        <v>41000000</v>
      </c>
      <c r="D6">
        <v>4.0399999618530273</v>
      </c>
      <c r="E6">
        <v>16</v>
      </c>
      <c r="F6">
        <v>1</v>
      </c>
      <c r="G6">
        <v>0</v>
      </c>
      <c r="H6">
        <v>16</v>
      </c>
      <c r="I6" s="165">
        <v>41548</v>
      </c>
      <c r="J6" s="165">
        <v>47848</v>
      </c>
      <c r="K6" s="164">
        <v>1</v>
      </c>
    </row>
    <row r="7" spans="1:11" x14ac:dyDescent="0.35">
      <c r="A7" s="170" t="s">
        <v>376</v>
      </c>
      <c r="B7" s="170" t="s">
        <v>51</v>
      </c>
      <c r="C7" s="168">
        <v>9675000</v>
      </c>
      <c r="D7">
        <v>2.7200000286102295</v>
      </c>
      <c r="E7">
        <v>23</v>
      </c>
      <c r="F7">
        <v>1</v>
      </c>
      <c r="G7">
        <v>0</v>
      </c>
      <c r="H7">
        <v>23</v>
      </c>
      <c r="I7" s="165">
        <v>43009</v>
      </c>
      <c r="J7" s="165">
        <v>51866</v>
      </c>
      <c r="K7" s="164">
        <v>0.91810000000000003</v>
      </c>
    </row>
    <row r="8" spans="1:11" x14ac:dyDescent="0.35">
      <c r="A8" s="170" t="s">
        <v>377</v>
      </c>
      <c r="B8" s="170" t="s">
        <v>52</v>
      </c>
      <c r="C8" s="168">
        <v>13538948</v>
      </c>
      <c r="D8">
        <v>4.6599998474121094</v>
      </c>
      <c r="E8">
        <v>20</v>
      </c>
      <c r="F8">
        <v>0.95569998025894165</v>
      </c>
      <c r="G8">
        <v>4.4300001114606857E-2</v>
      </c>
      <c r="H8">
        <v>20</v>
      </c>
      <c r="I8" s="165">
        <v>43497</v>
      </c>
      <c r="J8" s="165">
        <v>51135</v>
      </c>
      <c r="K8" s="164">
        <v>0.93120000000000003</v>
      </c>
    </row>
    <row r="9" spans="1:11" x14ac:dyDescent="0.35">
      <c r="A9" s="170" t="s">
        <v>378</v>
      </c>
      <c r="B9" s="170" t="s">
        <v>53</v>
      </c>
      <c r="C9" s="168">
        <v>3102173</v>
      </c>
      <c r="D9">
        <v>3</v>
      </c>
      <c r="E9">
        <v>10</v>
      </c>
      <c r="F9">
        <v>1</v>
      </c>
      <c r="G9">
        <v>0</v>
      </c>
      <c r="H9">
        <v>10</v>
      </c>
      <c r="I9" s="165">
        <v>43146</v>
      </c>
      <c r="J9" s="165">
        <v>46798</v>
      </c>
      <c r="K9" s="164">
        <v>1</v>
      </c>
    </row>
    <row r="10" spans="1:11" x14ac:dyDescent="0.35">
      <c r="A10" s="170" t="s">
        <v>379</v>
      </c>
      <c r="B10" s="170" t="s">
        <v>54</v>
      </c>
      <c r="C10" s="168">
        <v>13700000</v>
      </c>
      <c r="D10">
        <v>4.630000114440918</v>
      </c>
      <c r="E10">
        <v>10</v>
      </c>
      <c r="F10">
        <v>1</v>
      </c>
      <c r="G10">
        <v>0</v>
      </c>
      <c r="H10">
        <v>10</v>
      </c>
      <c r="I10" s="165">
        <v>43160</v>
      </c>
      <c r="J10" s="165">
        <v>47118</v>
      </c>
      <c r="K10" s="164">
        <v>1</v>
      </c>
    </row>
    <row r="11" spans="1:11" x14ac:dyDescent="0.35">
      <c r="A11" s="170" t="s">
        <v>379</v>
      </c>
      <c r="B11" s="170" t="s">
        <v>54</v>
      </c>
      <c r="C11" s="168">
        <v>13700000</v>
      </c>
      <c r="D11">
        <v>6.2699999809265137</v>
      </c>
      <c r="E11">
        <v>6</v>
      </c>
      <c r="F11">
        <v>1</v>
      </c>
      <c r="G11">
        <v>0</v>
      </c>
      <c r="H11">
        <v>6</v>
      </c>
      <c r="I11" s="165">
        <v>44927</v>
      </c>
      <c r="J11" s="165">
        <v>47483</v>
      </c>
      <c r="K11" s="164">
        <v>1</v>
      </c>
    </row>
    <row r="12" spans="1:11" x14ac:dyDescent="0.35">
      <c r="A12" s="170" t="s">
        <v>380</v>
      </c>
      <c r="B12" s="170" t="s">
        <v>55</v>
      </c>
      <c r="C12" s="168">
        <v>19000000</v>
      </c>
      <c r="D12">
        <v>4.380000114440918</v>
      </c>
      <c r="E12">
        <v>19</v>
      </c>
      <c r="F12">
        <v>0.92830002307891846</v>
      </c>
      <c r="G12">
        <v>7.1699999272823334E-2</v>
      </c>
      <c r="H12">
        <v>19</v>
      </c>
      <c r="I12" s="165">
        <v>44166</v>
      </c>
      <c r="J12" s="165">
        <v>51135</v>
      </c>
      <c r="K12" s="164">
        <v>0.87849999999999995</v>
      </c>
    </row>
    <row r="13" spans="1:11" x14ac:dyDescent="0.35">
      <c r="A13" s="170" t="s">
        <v>381</v>
      </c>
      <c r="B13" s="170" t="s">
        <v>56</v>
      </c>
      <c r="C13" s="168">
        <v>15882400</v>
      </c>
      <c r="D13">
        <v>3.5499999523162842</v>
      </c>
      <c r="E13">
        <v>20</v>
      </c>
      <c r="F13">
        <v>1</v>
      </c>
      <c r="G13">
        <v>0</v>
      </c>
      <c r="H13">
        <v>20</v>
      </c>
      <c r="I13" s="165">
        <v>39934</v>
      </c>
      <c r="J13" s="165">
        <v>62093</v>
      </c>
      <c r="K13" s="164">
        <v>0.58720000000000006</v>
      </c>
    </row>
    <row r="14" spans="1:11" x14ac:dyDescent="0.35">
      <c r="A14" s="170" t="s">
        <v>382</v>
      </c>
      <c r="B14" s="170" t="s">
        <v>57</v>
      </c>
      <c r="C14" s="168">
        <v>12957458</v>
      </c>
      <c r="D14">
        <v>3.75</v>
      </c>
      <c r="E14">
        <v>20</v>
      </c>
      <c r="F14">
        <v>1</v>
      </c>
      <c r="G14">
        <v>0</v>
      </c>
      <c r="H14">
        <v>20</v>
      </c>
      <c r="I14" s="165">
        <v>41821</v>
      </c>
      <c r="J14" s="165">
        <v>49309</v>
      </c>
      <c r="K14" s="164">
        <v>1</v>
      </c>
    </row>
    <row r="15" spans="1:11" x14ac:dyDescent="0.35">
      <c r="A15" s="170" t="s">
        <v>383</v>
      </c>
      <c r="B15" s="170" t="s">
        <v>58</v>
      </c>
      <c r="C15" s="168">
        <v>30535000</v>
      </c>
      <c r="D15">
        <v>3.6099998950958252</v>
      </c>
      <c r="E15">
        <v>19</v>
      </c>
      <c r="F15">
        <v>1</v>
      </c>
      <c r="G15">
        <v>0</v>
      </c>
      <c r="H15">
        <v>19</v>
      </c>
      <c r="I15" s="165">
        <v>43497</v>
      </c>
      <c r="J15" s="165">
        <v>50770</v>
      </c>
      <c r="K15" s="164">
        <v>0.80279999999999996</v>
      </c>
    </row>
    <row r="16" spans="1:11" x14ac:dyDescent="0.35">
      <c r="A16" s="170" t="s">
        <v>383</v>
      </c>
      <c r="B16" s="170" t="s">
        <v>58</v>
      </c>
      <c r="C16" s="168">
        <v>2906179</v>
      </c>
      <c r="D16">
        <v>3.6099998950958252</v>
      </c>
      <c r="E16">
        <v>20</v>
      </c>
      <c r="F16">
        <v>1</v>
      </c>
      <c r="G16">
        <v>0</v>
      </c>
      <c r="H16">
        <v>20</v>
      </c>
      <c r="I16" s="165">
        <v>44228</v>
      </c>
      <c r="J16" s="165">
        <v>51866</v>
      </c>
      <c r="K16" s="164">
        <v>0.80279999999999996</v>
      </c>
    </row>
    <row r="17" spans="1:11" x14ac:dyDescent="0.35">
      <c r="A17" s="170" t="s">
        <v>384</v>
      </c>
      <c r="B17" s="170" t="s">
        <v>59</v>
      </c>
      <c r="C17" s="168">
        <v>524180</v>
      </c>
      <c r="D17">
        <v>2</v>
      </c>
      <c r="E17">
        <v>10</v>
      </c>
      <c r="F17">
        <v>1</v>
      </c>
      <c r="G17">
        <v>0</v>
      </c>
      <c r="H17">
        <v>10</v>
      </c>
      <c r="I17" s="165">
        <v>42536</v>
      </c>
      <c r="J17" s="165">
        <v>46387</v>
      </c>
      <c r="K17" s="164">
        <v>0.87819999999999998</v>
      </c>
    </row>
    <row r="18" spans="1:11" x14ac:dyDescent="0.35">
      <c r="A18" s="170" t="s">
        <v>384</v>
      </c>
      <c r="B18" s="170" t="s">
        <v>59</v>
      </c>
      <c r="C18" s="168">
        <v>1062085</v>
      </c>
      <c r="D18">
        <v>2</v>
      </c>
      <c r="E18">
        <v>10</v>
      </c>
      <c r="F18">
        <v>1</v>
      </c>
      <c r="G18">
        <v>0</v>
      </c>
      <c r="H18">
        <v>10</v>
      </c>
      <c r="I18" s="165">
        <v>42993</v>
      </c>
      <c r="J18" s="165">
        <v>46752</v>
      </c>
      <c r="K18" s="164">
        <v>0.87819999999999998</v>
      </c>
    </row>
    <row r="19" spans="1:11" x14ac:dyDescent="0.35">
      <c r="A19" s="170" t="s">
        <v>384</v>
      </c>
      <c r="B19" s="170" t="s">
        <v>59</v>
      </c>
      <c r="C19" s="168">
        <v>764009</v>
      </c>
      <c r="D19">
        <v>2.25</v>
      </c>
      <c r="E19">
        <v>12</v>
      </c>
      <c r="F19">
        <v>1</v>
      </c>
      <c r="G19">
        <v>0</v>
      </c>
      <c r="H19">
        <v>12</v>
      </c>
      <c r="I19" s="165">
        <v>43084</v>
      </c>
      <c r="J19" s="165">
        <v>47483</v>
      </c>
      <c r="K19" s="164">
        <v>0.87819999999999998</v>
      </c>
    </row>
    <row r="20" spans="1:11" x14ac:dyDescent="0.35">
      <c r="A20" s="170" t="s">
        <v>384</v>
      </c>
      <c r="B20" s="170" t="s">
        <v>59</v>
      </c>
      <c r="C20" s="168">
        <v>983953</v>
      </c>
      <c r="D20">
        <v>6</v>
      </c>
      <c r="E20">
        <v>8</v>
      </c>
      <c r="F20">
        <v>1</v>
      </c>
      <c r="G20">
        <v>0</v>
      </c>
      <c r="H20">
        <v>8</v>
      </c>
      <c r="I20" s="165">
        <v>44119</v>
      </c>
      <c r="J20" s="165">
        <v>47483</v>
      </c>
      <c r="K20" s="164">
        <v>0.87819999999999998</v>
      </c>
    </row>
    <row r="21" spans="1:11" x14ac:dyDescent="0.35">
      <c r="A21" s="170" t="s">
        <v>384</v>
      </c>
      <c r="B21" s="170" t="s">
        <v>59</v>
      </c>
      <c r="C21" s="168">
        <v>230000</v>
      </c>
      <c r="D21">
        <v>2.130000114440918</v>
      </c>
      <c r="E21">
        <v>12</v>
      </c>
      <c r="F21">
        <v>1</v>
      </c>
      <c r="G21">
        <v>0</v>
      </c>
      <c r="H21">
        <v>12</v>
      </c>
      <c r="I21" s="165">
        <v>43449</v>
      </c>
      <c r="J21" s="165">
        <v>47848</v>
      </c>
      <c r="K21" s="164">
        <v>0.87819999999999998</v>
      </c>
    </row>
    <row r="22" spans="1:11" x14ac:dyDescent="0.35">
      <c r="A22" s="170" t="s">
        <v>384</v>
      </c>
      <c r="B22" s="170" t="s">
        <v>59</v>
      </c>
      <c r="C22" s="168">
        <v>961386</v>
      </c>
      <c r="D22">
        <v>4</v>
      </c>
      <c r="E22">
        <v>10</v>
      </c>
      <c r="F22">
        <v>1</v>
      </c>
      <c r="G22">
        <v>0</v>
      </c>
      <c r="H22">
        <v>10</v>
      </c>
      <c r="I22" s="165">
        <v>45458</v>
      </c>
      <c r="J22" s="165">
        <v>49111</v>
      </c>
      <c r="K22" s="164">
        <v>0.87819999999999998</v>
      </c>
    </row>
    <row r="23" spans="1:11" x14ac:dyDescent="0.35">
      <c r="A23" s="170" t="s">
        <v>385</v>
      </c>
      <c r="B23" s="170" t="s">
        <v>60</v>
      </c>
      <c r="C23" s="168">
        <v>48190000</v>
      </c>
      <c r="D23">
        <v>6.4800000190734863</v>
      </c>
      <c r="E23">
        <v>30</v>
      </c>
      <c r="F23">
        <v>1</v>
      </c>
      <c r="G23">
        <v>0</v>
      </c>
      <c r="H23">
        <v>30</v>
      </c>
      <c r="I23" s="165">
        <v>39477</v>
      </c>
      <c r="J23" s="165">
        <v>50435</v>
      </c>
      <c r="K23" s="164">
        <v>1</v>
      </c>
    </row>
    <row r="24" spans="1:11" x14ac:dyDescent="0.35">
      <c r="A24" s="170" t="s">
        <v>386</v>
      </c>
      <c r="B24" s="170" t="s">
        <v>61</v>
      </c>
      <c r="C24" s="168">
        <v>18773600</v>
      </c>
      <c r="D24">
        <v>5.619999885559082</v>
      </c>
      <c r="E24">
        <v>23</v>
      </c>
      <c r="F24">
        <v>1</v>
      </c>
      <c r="G24">
        <v>0</v>
      </c>
      <c r="H24">
        <v>23</v>
      </c>
      <c r="I24" s="165">
        <v>39417</v>
      </c>
      <c r="J24" s="165">
        <v>47848</v>
      </c>
      <c r="K24" s="164">
        <v>0.94210000000000005</v>
      </c>
    </row>
    <row r="25" spans="1:11" x14ac:dyDescent="0.35">
      <c r="A25" s="170" t="s">
        <v>387</v>
      </c>
      <c r="B25" s="170" t="s">
        <v>62</v>
      </c>
      <c r="C25" s="168">
        <v>19802200</v>
      </c>
      <c r="D25">
        <v>3.2400000095367432</v>
      </c>
      <c r="E25">
        <v>25</v>
      </c>
      <c r="F25">
        <v>1</v>
      </c>
      <c r="G25">
        <v>0</v>
      </c>
      <c r="H25">
        <v>25</v>
      </c>
      <c r="I25" s="165">
        <v>43862</v>
      </c>
      <c r="J25" s="165">
        <v>53327</v>
      </c>
      <c r="K25" s="164">
        <v>0.81979999999999997</v>
      </c>
    </row>
    <row r="26" spans="1:11" x14ac:dyDescent="0.35">
      <c r="A26" s="170" t="s">
        <v>388</v>
      </c>
      <c r="B26" s="170" t="s">
        <v>63</v>
      </c>
      <c r="C26" s="168">
        <v>9420899</v>
      </c>
      <c r="D26">
        <v>3.5</v>
      </c>
      <c r="E26">
        <v>16</v>
      </c>
      <c r="F26">
        <v>1</v>
      </c>
      <c r="G26">
        <v>0</v>
      </c>
      <c r="H26">
        <v>16</v>
      </c>
      <c r="I26" s="165">
        <v>41548</v>
      </c>
      <c r="J26" s="165">
        <v>47391</v>
      </c>
      <c r="K26" s="164">
        <v>1</v>
      </c>
    </row>
    <row r="27" spans="1:11" x14ac:dyDescent="0.35">
      <c r="A27" s="170" t="s">
        <v>389</v>
      </c>
      <c r="B27" s="170" t="s">
        <v>390</v>
      </c>
      <c r="C27" s="168">
        <v>26050000</v>
      </c>
      <c r="D27">
        <v>8.1099996566772461</v>
      </c>
      <c r="E27">
        <v>5</v>
      </c>
      <c r="F27">
        <v>0.88230001926422119</v>
      </c>
      <c r="G27">
        <v>0.1177000030875206</v>
      </c>
      <c r="H27">
        <v>24</v>
      </c>
      <c r="I27" s="165">
        <v>45627</v>
      </c>
      <c r="J27" s="165">
        <v>54423</v>
      </c>
      <c r="K27" s="164">
        <v>0.70679999999999998</v>
      </c>
    </row>
    <row r="28" spans="1:11" x14ac:dyDescent="0.35">
      <c r="A28" s="170" t="s">
        <v>391</v>
      </c>
      <c r="B28" s="170" t="s">
        <v>64</v>
      </c>
      <c r="C28" s="168">
        <v>18359400</v>
      </c>
      <c r="D28">
        <v>3.6600000858306885</v>
      </c>
      <c r="E28">
        <v>35</v>
      </c>
      <c r="F28">
        <v>1</v>
      </c>
      <c r="G28">
        <v>0</v>
      </c>
      <c r="H28">
        <v>35</v>
      </c>
      <c r="I28" s="165">
        <v>40422</v>
      </c>
      <c r="J28" s="165">
        <v>53327</v>
      </c>
      <c r="K28" s="164">
        <v>0.37030000000000002</v>
      </c>
    </row>
    <row r="29" spans="1:11" x14ac:dyDescent="0.35">
      <c r="A29" s="170" t="s">
        <v>392</v>
      </c>
      <c r="B29" s="170" t="s">
        <v>65</v>
      </c>
      <c r="C29" s="168">
        <v>30750000</v>
      </c>
      <c r="D29">
        <v>4</v>
      </c>
      <c r="E29">
        <v>25</v>
      </c>
      <c r="F29">
        <v>1</v>
      </c>
      <c r="G29">
        <v>0</v>
      </c>
      <c r="H29">
        <v>25</v>
      </c>
      <c r="I29" s="165">
        <v>40878</v>
      </c>
      <c r="J29" s="165">
        <v>49675</v>
      </c>
      <c r="K29" s="164">
        <v>0.8629</v>
      </c>
    </row>
    <row r="30" spans="1:11" x14ac:dyDescent="0.35">
      <c r="A30" s="170" t="s">
        <v>393</v>
      </c>
      <c r="B30" s="170" t="s">
        <v>66</v>
      </c>
      <c r="C30" s="168">
        <v>7835779</v>
      </c>
      <c r="D30">
        <v>2.7100000381469727</v>
      </c>
      <c r="E30">
        <v>18</v>
      </c>
      <c r="F30">
        <v>1</v>
      </c>
      <c r="G30">
        <v>0</v>
      </c>
      <c r="H30">
        <v>18</v>
      </c>
      <c r="I30" s="165">
        <v>44562</v>
      </c>
      <c r="J30" s="165">
        <v>51256</v>
      </c>
      <c r="K30" s="164">
        <v>0.88519999999999999</v>
      </c>
    </row>
    <row r="31" spans="1:11" x14ac:dyDescent="0.35">
      <c r="A31" s="170" t="s">
        <v>393</v>
      </c>
      <c r="B31" s="170" t="s">
        <v>66</v>
      </c>
      <c r="C31" s="168">
        <v>1789300</v>
      </c>
      <c r="D31">
        <v>2.7100000381469727</v>
      </c>
      <c r="E31">
        <v>18</v>
      </c>
      <c r="F31">
        <v>1</v>
      </c>
      <c r="G31">
        <v>0</v>
      </c>
      <c r="H31">
        <v>18</v>
      </c>
      <c r="I31" s="165">
        <v>44562</v>
      </c>
      <c r="J31" s="165">
        <v>51471</v>
      </c>
      <c r="K31" s="164">
        <v>0.88519999999999999</v>
      </c>
    </row>
    <row r="32" spans="1:11" x14ac:dyDescent="0.35">
      <c r="A32" s="170" t="s">
        <v>393</v>
      </c>
      <c r="B32" s="170" t="s">
        <v>66</v>
      </c>
      <c r="C32" s="168">
        <v>8809000</v>
      </c>
      <c r="D32">
        <v>2.7100000381469727</v>
      </c>
      <c r="E32">
        <v>18</v>
      </c>
      <c r="F32">
        <v>1</v>
      </c>
      <c r="G32">
        <v>0</v>
      </c>
      <c r="H32">
        <v>18</v>
      </c>
      <c r="I32" s="165">
        <v>44562</v>
      </c>
      <c r="J32" s="165">
        <v>51501</v>
      </c>
      <c r="K32" s="164">
        <v>0.88519999999999999</v>
      </c>
    </row>
    <row r="33" spans="1:11" x14ac:dyDescent="0.35">
      <c r="A33" s="170" t="s">
        <v>394</v>
      </c>
      <c r="B33" s="170" t="s">
        <v>67</v>
      </c>
      <c r="C33" s="168">
        <v>4446497</v>
      </c>
      <c r="D33">
        <v>2.190000057220459</v>
      </c>
      <c r="E33">
        <v>16</v>
      </c>
      <c r="F33">
        <v>1</v>
      </c>
      <c r="G33">
        <v>0</v>
      </c>
      <c r="H33">
        <v>16</v>
      </c>
      <c r="I33" s="165">
        <v>41455</v>
      </c>
      <c r="J33" s="165">
        <v>47483</v>
      </c>
      <c r="K33" s="164">
        <v>0.99950000000000006</v>
      </c>
    </row>
    <row r="34" spans="1:11" x14ac:dyDescent="0.35">
      <c r="A34" s="170" t="s">
        <v>395</v>
      </c>
      <c r="B34" s="170" t="s">
        <v>68</v>
      </c>
      <c r="C34" s="168">
        <v>18300000</v>
      </c>
      <c r="D34">
        <v>3.7799999713897705</v>
      </c>
      <c r="E34">
        <v>25</v>
      </c>
      <c r="F34">
        <v>0.88319998979568481</v>
      </c>
      <c r="G34">
        <v>0.11680000275373459</v>
      </c>
      <c r="H34">
        <v>25</v>
      </c>
      <c r="I34" s="165">
        <v>42917</v>
      </c>
      <c r="J34" s="165">
        <v>52231</v>
      </c>
      <c r="K34" s="164">
        <v>0.99399999999999999</v>
      </c>
    </row>
    <row r="35" spans="1:11" x14ac:dyDescent="0.35">
      <c r="A35" s="170" t="s">
        <v>395</v>
      </c>
      <c r="B35" s="170" t="s">
        <v>68</v>
      </c>
      <c r="C35" s="168">
        <v>83394664</v>
      </c>
      <c r="D35">
        <v>2.9500000476837158</v>
      </c>
      <c r="E35">
        <v>21</v>
      </c>
      <c r="F35">
        <v>0.98559999465942383</v>
      </c>
      <c r="G35">
        <v>1.4399999752640724E-2</v>
      </c>
      <c r="H35">
        <v>21</v>
      </c>
      <c r="I35" s="165">
        <v>44215</v>
      </c>
      <c r="J35" s="165">
        <v>52231</v>
      </c>
      <c r="K35" s="164">
        <v>0.99399999999999999</v>
      </c>
    </row>
    <row r="36" spans="1:11" x14ac:dyDescent="0.35">
      <c r="A36" s="170" t="s">
        <v>396</v>
      </c>
      <c r="B36" s="170" t="s">
        <v>69</v>
      </c>
      <c r="C36" s="168">
        <v>29864100</v>
      </c>
      <c r="D36">
        <v>3.9300000667572021</v>
      </c>
      <c r="E36">
        <v>16</v>
      </c>
      <c r="F36">
        <v>0.93699997663497925</v>
      </c>
      <c r="G36">
        <v>6.3000001013278961E-2</v>
      </c>
      <c r="H36">
        <v>16</v>
      </c>
      <c r="I36" s="165">
        <v>41395</v>
      </c>
      <c r="J36" s="165">
        <v>47848</v>
      </c>
      <c r="K36" s="164">
        <v>1</v>
      </c>
    </row>
    <row r="37" spans="1:11" x14ac:dyDescent="0.35">
      <c r="A37" s="170" t="s">
        <v>397</v>
      </c>
      <c r="B37" s="170" t="s">
        <v>70</v>
      </c>
      <c r="C37" s="168">
        <v>16000000</v>
      </c>
      <c r="D37">
        <v>3.5799999237060547</v>
      </c>
      <c r="E37">
        <v>12</v>
      </c>
      <c r="F37">
        <v>0.94340002536773682</v>
      </c>
      <c r="G37">
        <v>5.6600000709295273E-2</v>
      </c>
      <c r="H37">
        <v>12</v>
      </c>
      <c r="I37" s="165">
        <v>43159</v>
      </c>
      <c r="J37" s="165">
        <v>47848</v>
      </c>
      <c r="K37" s="164">
        <v>0.97309999999999997</v>
      </c>
    </row>
    <row r="38" spans="1:11" x14ac:dyDescent="0.35">
      <c r="A38" s="170" t="s">
        <v>398</v>
      </c>
      <c r="B38" s="170" t="s">
        <v>399</v>
      </c>
      <c r="C38" s="168">
        <v>20943700</v>
      </c>
      <c r="D38">
        <v>4.4800000190734863</v>
      </c>
      <c r="E38">
        <v>15</v>
      </c>
      <c r="F38">
        <v>1</v>
      </c>
      <c r="G38">
        <v>0</v>
      </c>
      <c r="H38">
        <v>15</v>
      </c>
      <c r="I38" s="165">
        <v>42068</v>
      </c>
      <c r="J38" s="165">
        <v>47848</v>
      </c>
      <c r="K38" s="164">
        <v>0.73550000000000004</v>
      </c>
    </row>
    <row r="39" spans="1:11" x14ac:dyDescent="0.35">
      <c r="A39" s="170" t="s">
        <v>400</v>
      </c>
      <c r="B39" s="170" t="s">
        <v>71</v>
      </c>
      <c r="C39" s="168">
        <v>44235000</v>
      </c>
      <c r="D39">
        <v>5</v>
      </c>
      <c r="E39">
        <v>23</v>
      </c>
      <c r="F39">
        <v>1</v>
      </c>
      <c r="G39">
        <v>0</v>
      </c>
      <c r="H39">
        <v>23</v>
      </c>
      <c r="I39" s="165">
        <v>42323</v>
      </c>
      <c r="J39" s="165">
        <v>50724</v>
      </c>
      <c r="K39" s="164">
        <v>0.12470000000000001</v>
      </c>
    </row>
    <row r="40" spans="1:11" x14ac:dyDescent="0.35">
      <c r="A40" s="170" t="s">
        <v>401</v>
      </c>
      <c r="B40" s="170" t="s">
        <v>72</v>
      </c>
      <c r="C40" s="168">
        <v>34763500</v>
      </c>
      <c r="D40">
        <v>8.3000001907348633</v>
      </c>
      <c r="E40">
        <v>28</v>
      </c>
      <c r="F40">
        <v>0.96380001306533813</v>
      </c>
      <c r="G40">
        <v>3.6200001835823059E-2</v>
      </c>
      <c r="H40">
        <v>28</v>
      </c>
      <c r="I40" s="165">
        <v>37972</v>
      </c>
      <c r="J40" s="165">
        <v>65537</v>
      </c>
      <c r="K40" s="164">
        <v>1</v>
      </c>
    </row>
    <row r="41" spans="1:11" x14ac:dyDescent="0.35">
      <c r="A41" s="170" t="s">
        <v>402</v>
      </c>
      <c r="B41" s="170" t="s">
        <v>73</v>
      </c>
      <c r="C41" s="168">
        <v>41300000</v>
      </c>
      <c r="D41">
        <v>2</v>
      </c>
      <c r="E41">
        <v>27</v>
      </c>
      <c r="F41">
        <v>0.9495999813079834</v>
      </c>
      <c r="G41">
        <v>5.0400000065565109E-2</v>
      </c>
      <c r="H41">
        <v>27</v>
      </c>
      <c r="I41" s="165">
        <v>42781</v>
      </c>
      <c r="J41" s="165">
        <v>52962</v>
      </c>
      <c r="K41" s="164">
        <v>0.88700000000000001</v>
      </c>
    </row>
    <row r="42" spans="1:11" x14ac:dyDescent="0.35">
      <c r="A42" s="170" t="s">
        <v>403</v>
      </c>
      <c r="B42" s="170" t="s">
        <v>74</v>
      </c>
      <c r="C42" s="168">
        <v>47350000</v>
      </c>
      <c r="D42">
        <v>2.7999999523162842</v>
      </c>
      <c r="E42">
        <v>10</v>
      </c>
      <c r="F42">
        <v>1</v>
      </c>
      <c r="G42">
        <v>0</v>
      </c>
      <c r="H42">
        <v>15</v>
      </c>
      <c r="I42" s="165">
        <v>42186</v>
      </c>
      <c r="J42" s="165">
        <v>51501</v>
      </c>
      <c r="K42" s="164">
        <v>1</v>
      </c>
    </row>
    <row r="43" spans="1:11" x14ac:dyDescent="0.35">
      <c r="A43" s="170" t="s">
        <v>404</v>
      </c>
      <c r="B43" s="170" t="s">
        <v>75</v>
      </c>
      <c r="C43" s="168">
        <v>12175000</v>
      </c>
      <c r="D43">
        <v>3.7799999713897705</v>
      </c>
      <c r="E43">
        <v>16</v>
      </c>
      <c r="F43">
        <v>1</v>
      </c>
      <c r="G43">
        <v>0</v>
      </c>
      <c r="H43">
        <v>16</v>
      </c>
      <c r="I43" s="165">
        <v>41487</v>
      </c>
      <c r="J43" s="165">
        <v>47483</v>
      </c>
      <c r="K43" s="164">
        <v>0.99450000000000005</v>
      </c>
    </row>
    <row r="44" spans="1:11" x14ac:dyDescent="0.35">
      <c r="A44" s="170" t="s">
        <v>405</v>
      </c>
      <c r="B44" s="170" t="s">
        <v>406</v>
      </c>
      <c r="C44" s="168">
        <v>28000000</v>
      </c>
      <c r="D44">
        <v>3.2300000190734863</v>
      </c>
      <c r="E44">
        <v>15</v>
      </c>
      <c r="F44">
        <v>1</v>
      </c>
      <c r="G44">
        <v>0</v>
      </c>
      <c r="H44">
        <v>15</v>
      </c>
      <c r="I44" s="165">
        <v>41995</v>
      </c>
      <c r="J44" s="165">
        <v>47474</v>
      </c>
      <c r="K44" s="164">
        <v>1</v>
      </c>
    </row>
    <row r="45" spans="1:11" x14ac:dyDescent="0.35">
      <c r="A45" s="170" t="s">
        <v>407</v>
      </c>
      <c r="B45" s="170" t="s">
        <v>76</v>
      </c>
      <c r="C45" s="168">
        <v>17397758</v>
      </c>
      <c r="D45">
        <v>2.3299999237060547</v>
      </c>
      <c r="E45">
        <v>10</v>
      </c>
      <c r="F45">
        <v>0.93999999761581421</v>
      </c>
      <c r="G45">
        <v>5.9999998658895493E-2</v>
      </c>
      <c r="H45">
        <v>10</v>
      </c>
      <c r="I45" s="165">
        <v>44317</v>
      </c>
      <c r="J45" s="165">
        <v>48213</v>
      </c>
      <c r="K45" s="164">
        <v>0.95540000000000003</v>
      </c>
    </row>
    <row r="46" spans="1:11" x14ac:dyDescent="0.35">
      <c r="A46" s="170" t="s">
        <v>408</v>
      </c>
      <c r="B46" s="170" t="s">
        <v>77</v>
      </c>
      <c r="C46" s="168">
        <v>11915081</v>
      </c>
      <c r="D46">
        <v>4.4499998092651367</v>
      </c>
      <c r="E46">
        <v>10</v>
      </c>
      <c r="F46">
        <v>1</v>
      </c>
      <c r="G46">
        <v>0</v>
      </c>
      <c r="H46">
        <v>10</v>
      </c>
      <c r="I46" s="165">
        <v>43310</v>
      </c>
      <c r="J46" s="165">
        <v>47118</v>
      </c>
      <c r="K46" s="164">
        <v>1</v>
      </c>
    </row>
    <row r="47" spans="1:11" x14ac:dyDescent="0.35">
      <c r="A47" s="170" t="s">
        <v>408</v>
      </c>
      <c r="B47" s="170" t="s">
        <v>77</v>
      </c>
      <c r="C47" s="168">
        <v>55000000</v>
      </c>
      <c r="D47">
        <v>3.4200000762939453</v>
      </c>
      <c r="E47">
        <v>20</v>
      </c>
      <c r="F47">
        <v>1</v>
      </c>
      <c r="G47">
        <v>0</v>
      </c>
      <c r="H47">
        <v>20</v>
      </c>
      <c r="I47" s="165">
        <v>42064</v>
      </c>
      <c r="J47" s="165">
        <v>49674</v>
      </c>
      <c r="K47" s="164">
        <v>1</v>
      </c>
    </row>
    <row r="48" spans="1:11" x14ac:dyDescent="0.35">
      <c r="A48" s="170" t="s">
        <v>409</v>
      </c>
      <c r="B48" s="170" t="s">
        <v>78</v>
      </c>
      <c r="C48" s="168">
        <v>5269000</v>
      </c>
      <c r="D48">
        <v>4.630000114440918</v>
      </c>
      <c r="E48">
        <v>10</v>
      </c>
      <c r="F48">
        <v>1</v>
      </c>
      <c r="G48">
        <v>0</v>
      </c>
      <c r="H48">
        <v>10</v>
      </c>
      <c r="I48" s="165">
        <v>42370</v>
      </c>
      <c r="J48" s="165">
        <v>46387</v>
      </c>
      <c r="K48" s="164">
        <v>1</v>
      </c>
    </row>
    <row r="49" spans="1:11" x14ac:dyDescent="0.35">
      <c r="A49" s="170" t="s">
        <v>410</v>
      </c>
      <c r="B49" s="170" t="s">
        <v>79</v>
      </c>
      <c r="C49" s="168">
        <v>30253300</v>
      </c>
      <c r="D49">
        <v>4.5100002288818359</v>
      </c>
      <c r="E49">
        <v>30</v>
      </c>
      <c r="F49">
        <v>0.91710001230239868</v>
      </c>
      <c r="G49">
        <v>8.2900002598762512E-2</v>
      </c>
      <c r="H49">
        <v>30</v>
      </c>
      <c r="I49" s="165">
        <v>40391</v>
      </c>
      <c r="J49" s="165">
        <v>51501</v>
      </c>
      <c r="K49" s="164">
        <v>1</v>
      </c>
    </row>
    <row r="50" spans="1:11" x14ac:dyDescent="0.35">
      <c r="A50" s="170" t="s">
        <v>411</v>
      </c>
      <c r="B50" s="170" t="s">
        <v>80</v>
      </c>
      <c r="C50" s="168">
        <v>60501400</v>
      </c>
      <c r="D50">
        <v>3.8499999046325684</v>
      </c>
      <c r="E50">
        <v>15</v>
      </c>
      <c r="F50">
        <v>1</v>
      </c>
      <c r="G50">
        <v>0</v>
      </c>
      <c r="H50">
        <v>15</v>
      </c>
      <c r="I50" s="165">
        <v>41730</v>
      </c>
      <c r="J50" s="165">
        <v>47483</v>
      </c>
      <c r="K50" s="164">
        <v>1</v>
      </c>
    </row>
    <row r="51" spans="1:11" x14ac:dyDescent="0.35">
      <c r="A51" s="170" t="s">
        <v>412</v>
      </c>
      <c r="B51" s="170" t="s">
        <v>81</v>
      </c>
      <c r="C51" s="168">
        <v>17158100</v>
      </c>
      <c r="D51">
        <v>3.9300000667572021</v>
      </c>
      <c r="E51">
        <v>17</v>
      </c>
      <c r="F51">
        <v>1</v>
      </c>
      <c r="G51">
        <v>0</v>
      </c>
      <c r="H51">
        <v>17</v>
      </c>
      <c r="I51" s="165">
        <v>42339</v>
      </c>
      <c r="J51" s="165">
        <v>48579</v>
      </c>
      <c r="K51" s="164">
        <v>1</v>
      </c>
    </row>
    <row r="52" spans="1:11" x14ac:dyDescent="0.35">
      <c r="A52" s="170" t="s">
        <v>413</v>
      </c>
      <c r="B52" s="170" t="s">
        <v>82</v>
      </c>
      <c r="C52" s="168">
        <v>43173200</v>
      </c>
      <c r="D52">
        <v>5.4499998092651367</v>
      </c>
      <c r="E52">
        <v>30</v>
      </c>
      <c r="F52">
        <v>1</v>
      </c>
      <c r="G52">
        <v>0</v>
      </c>
      <c r="H52">
        <v>30</v>
      </c>
      <c r="I52" s="165">
        <v>39904</v>
      </c>
      <c r="J52" s="165">
        <v>51501</v>
      </c>
      <c r="K52" s="164">
        <v>0.99729999999999996</v>
      </c>
    </row>
    <row r="53" spans="1:11" x14ac:dyDescent="0.35">
      <c r="A53" s="170" t="s">
        <v>414</v>
      </c>
      <c r="B53" s="170" t="s">
        <v>83</v>
      </c>
      <c r="C53" s="168">
        <v>5741175</v>
      </c>
      <c r="D53">
        <v>3.75</v>
      </c>
      <c r="E53">
        <v>15</v>
      </c>
      <c r="F53">
        <v>1</v>
      </c>
      <c r="G53">
        <v>0</v>
      </c>
      <c r="H53">
        <v>15</v>
      </c>
      <c r="I53" s="165">
        <v>41455</v>
      </c>
      <c r="J53" s="165">
        <v>47118</v>
      </c>
      <c r="K53" s="164">
        <v>1</v>
      </c>
    </row>
    <row r="54" spans="1:11" x14ac:dyDescent="0.35">
      <c r="A54" s="170" t="s">
        <v>415</v>
      </c>
      <c r="B54" s="170" t="s">
        <v>84</v>
      </c>
      <c r="C54" s="168">
        <v>38040000</v>
      </c>
      <c r="D54">
        <v>2</v>
      </c>
      <c r="E54">
        <v>20</v>
      </c>
      <c r="F54">
        <v>1</v>
      </c>
      <c r="G54">
        <v>0</v>
      </c>
      <c r="H54">
        <v>20</v>
      </c>
      <c r="I54" s="165">
        <v>42705</v>
      </c>
      <c r="J54" s="165">
        <v>46387</v>
      </c>
      <c r="K54" s="164">
        <v>0.9325</v>
      </c>
    </row>
    <row r="55" spans="1:11" x14ac:dyDescent="0.35">
      <c r="A55" s="170" t="s">
        <v>416</v>
      </c>
      <c r="B55" s="170" t="s">
        <v>85</v>
      </c>
      <c r="C55" s="168">
        <v>15300000</v>
      </c>
      <c r="D55">
        <v>5.25</v>
      </c>
      <c r="E55">
        <v>17</v>
      </c>
      <c r="F55">
        <v>1</v>
      </c>
      <c r="G55">
        <v>0</v>
      </c>
      <c r="H55">
        <v>17</v>
      </c>
      <c r="I55" s="165">
        <v>42064</v>
      </c>
      <c r="J55" s="165">
        <v>48579</v>
      </c>
      <c r="K55" s="164">
        <v>0.94479999999999997</v>
      </c>
    </row>
    <row r="56" spans="1:11" x14ac:dyDescent="0.35">
      <c r="A56" s="170" t="s">
        <v>417</v>
      </c>
      <c r="B56" s="170" t="s">
        <v>86</v>
      </c>
      <c r="C56" s="168">
        <v>5252000</v>
      </c>
      <c r="D56">
        <v>3.3499999046325684</v>
      </c>
      <c r="E56">
        <v>13</v>
      </c>
      <c r="F56">
        <v>0.94359999895095825</v>
      </c>
      <c r="G56">
        <v>5.6400001049041748E-2</v>
      </c>
      <c r="H56">
        <v>13</v>
      </c>
      <c r="I56" s="165">
        <v>43556</v>
      </c>
      <c r="J56" s="165">
        <v>48579</v>
      </c>
      <c r="K56" s="164">
        <v>0</v>
      </c>
    </row>
    <row r="57" spans="1:11" x14ac:dyDescent="0.35">
      <c r="A57" s="170" t="s">
        <v>417</v>
      </c>
      <c r="B57" s="170" t="s">
        <v>86</v>
      </c>
      <c r="C57" s="168">
        <v>50523000</v>
      </c>
      <c r="D57">
        <v>3.8499999046325684</v>
      </c>
      <c r="E57">
        <v>30</v>
      </c>
      <c r="F57">
        <v>0.94359999895095825</v>
      </c>
      <c r="G57">
        <v>5.6400001049041748E-2</v>
      </c>
      <c r="H57">
        <v>30</v>
      </c>
      <c r="I57" s="165">
        <v>43739</v>
      </c>
      <c r="J57" s="165">
        <v>54788</v>
      </c>
      <c r="K57" s="164">
        <v>0</v>
      </c>
    </row>
    <row r="58" spans="1:11" x14ac:dyDescent="0.35">
      <c r="A58" s="170" t="s">
        <v>418</v>
      </c>
      <c r="B58" s="170" t="s">
        <v>87</v>
      </c>
      <c r="C58" s="168">
        <v>9055000</v>
      </c>
      <c r="D58">
        <v>3.8499999046325684</v>
      </c>
      <c r="E58">
        <v>15</v>
      </c>
      <c r="F58">
        <v>1</v>
      </c>
      <c r="G58">
        <v>0</v>
      </c>
      <c r="H58">
        <v>15</v>
      </c>
      <c r="I58" s="165">
        <v>41456</v>
      </c>
      <c r="J58" s="165">
        <v>47118</v>
      </c>
      <c r="K58" s="164">
        <v>0.88500000000000001</v>
      </c>
    </row>
    <row r="59" spans="1:11" x14ac:dyDescent="0.35">
      <c r="A59" s="170" t="s">
        <v>419</v>
      </c>
      <c r="B59" s="170" t="s">
        <v>88</v>
      </c>
      <c r="C59" s="168">
        <v>6342000</v>
      </c>
      <c r="D59">
        <v>4.9699997901916504</v>
      </c>
      <c r="E59">
        <v>10</v>
      </c>
      <c r="F59">
        <v>1</v>
      </c>
      <c r="G59">
        <v>0</v>
      </c>
      <c r="H59">
        <v>15</v>
      </c>
      <c r="I59" s="165">
        <v>43282</v>
      </c>
      <c r="J59" s="165">
        <v>48944</v>
      </c>
      <c r="K59" s="164">
        <v>0.85399999999999998</v>
      </c>
    </row>
    <row r="60" spans="1:11" x14ac:dyDescent="0.35">
      <c r="A60" s="170" t="s">
        <v>420</v>
      </c>
      <c r="B60" s="170" t="s">
        <v>89</v>
      </c>
      <c r="C60" s="168">
        <v>5946900</v>
      </c>
      <c r="D60">
        <v>3.7000000476837158</v>
      </c>
      <c r="E60">
        <v>16</v>
      </c>
      <c r="F60">
        <v>1</v>
      </c>
      <c r="G60">
        <v>0</v>
      </c>
      <c r="H60">
        <v>192</v>
      </c>
      <c r="I60" s="165">
        <v>41440</v>
      </c>
      <c r="J60" s="165">
        <v>48745</v>
      </c>
      <c r="K60" s="164">
        <v>1</v>
      </c>
    </row>
    <row r="61" spans="1:11" x14ac:dyDescent="0.35">
      <c r="A61" s="170" t="s">
        <v>421</v>
      </c>
      <c r="B61" s="170" t="s">
        <v>90</v>
      </c>
      <c r="C61" s="168">
        <v>40431400</v>
      </c>
      <c r="D61">
        <v>3</v>
      </c>
      <c r="E61">
        <v>30</v>
      </c>
      <c r="F61">
        <v>1</v>
      </c>
      <c r="G61">
        <v>0</v>
      </c>
      <c r="H61">
        <v>30</v>
      </c>
      <c r="I61" s="165">
        <v>42826</v>
      </c>
      <c r="J61" s="165">
        <v>54057</v>
      </c>
      <c r="K61" s="164">
        <v>0.46460000000000001</v>
      </c>
    </row>
    <row r="62" spans="1:11" x14ac:dyDescent="0.35">
      <c r="A62" s="170" t="s">
        <v>422</v>
      </c>
      <c r="B62" s="170" t="s">
        <v>361</v>
      </c>
      <c r="C62" s="168">
        <v>2353900</v>
      </c>
      <c r="D62">
        <v>3</v>
      </c>
      <c r="E62">
        <v>12</v>
      </c>
      <c r="F62">
        <v>1</v>
      </c>
      <c r="G62">
        <v>0</v>
      </c>
      <c r="H62">
        <v>12</v>
      </c>
      <c r="I62" s="165">
        <v>42736</v>
      </c>
      <c r="J62" s="165">
        <v>47118</v>
      </c>
      <c r="K62" s="164">
        <v>1</v>
      </c>
    </row>
    <row r="63" spans="1:11" x14ac:dyDescent="0.35">
      <c r="A63" s="170" t="s">
        <v>422</v>
      </c>
      <c r="B63" s="170" t="s">
        <v>361</v>
      </c>
      <c r="C63" s="168">
        <v>16817870</v>
      </c>
      <c r="D63">
        <v>4</v>
      </c>
      <c r="E63">
        <v>11</v>
      </c>
      <c r="F63">
        <v>1</v>
      </c>
      <c r="G63">
        <v>0</v>
      </c>
      <c r="H63">
        <v>11</v>
      </c>
      <c r="I63" s="165">
        <v>44682</v>
      </c>
      <c r="J63" s="165">
        <v>48944</v>
      </c>
      <c r="K63" s="164">
        <v>1</v>
      </c>
    </row>
    <row r="64" spans="1:11" x14ac:dyDescent="0.35">
      <c r="A64" s="170" t="s">
        <v>423</v>
      </c>
      <c r="B64" s="170" t="s">
        <v>91</v>
      </c>
      <c r="C64" s="168">
        <v>15135500</v>
      </c>
      <c r="D64">
        <v>5.8499999046325684</v>
      </c>
      <c r="E64">
        <v>15</v>
      </c>
      <c r="F64">
        <v>1</v>
      </c>
      <c r="G64">
        <v>0</v>
      </c>
      <c r="H64">
        <v>15</v>
      </c>
      <c r="I64" s="165">
        <v>44927</v>
      </c>
      <c r="J64" s="165">
        <v>50770</v>
      </c>
      <c r="K64" s="164">
        <v>0.68300000000000005</v>
      </c>
    </row>
    <row r="65" spans="1:11" x14ac:dyDescent="0.35">
      <c r="A65" s="170" t="s">
        <v>424</v>
      </c>
      <c r="B65" s="170" t="s">
        <v>92</v>
      </c>
      <c r="C65" s="168">
        <v>15720000</v>
      </c>
      <c r="D65">
        <v>3.2699999809265137</v>
      </c>
      <c r="E65">
        <v>20</v>
      </c>
      <c r="F65">
        <v>1</v>
      </c>
      <c r="G65">
        <v>0</v>
      </c>
      <c r="H65">
        <v>20</v>
      </c>
      <c r="I65" s="165">
        <v>42217</v>
      </c>
      <c r="J65" s="165">
        <v>49674</v>
      </c>
      <c r="K65" s="164">
        <v>0.94510000000000005</v>
      </c>
    </row>
    <row r="66" spans="1:11" x14ac:dyDescent="0.35">
      <c r="A66" s="170" t="s">
        <v>425</v>
      </c>
      <c r="B66" s="170" t="s">
        <v>93</v>
      </c>
      <c r="C66" s="168">
        <v>8010400</v>
      </c>
      <c r="D66">
        <v>7.5</v>
      </c>
      <c r="E66">
        <v>40</v>
      </c>
      <c r="F66">
        <v>0.94190001487731934</v>
      </c>
      <c r="G66">
        <v>5.8100000023841858E-2</v>
      </c>
      <c r="H66">
        <v>40</v>
      </c>
      <c r="I66" s="165">
        <v>39083</v>
      </c>
      <c r="J66" s="165">
        <v>65537</v>
      </c>
      <c r="K66" s="164">
        <v>1</v>
      </c>
    </row>
    <row r="67" spans="1:11" x14ac:dyDescent="0.35">
      <c r="A67" s="170" t="s">
        <v>426</v>
      </c>
      <c r="B67" s="170" t="s">
        <v>94</v>
      </c>
      <c r="C67" s="168">
        <v>17745100</v>
      </c>
      <c r="D67">
        <v>3.7300000190734863</v>
      </c>
      <c r="E67">
        <v>24</v>
      </c>
      <c r="F67">
        <v>0.96530002355575562</v>
      </c>
      <c r="G67">
        <v>3.4699998795986176E-2</v>
      </c>
      <c r="H67">
        <v>24</v>
      </c>
      <c r="I67" s="165">
        <v>42614</v>
      </c>
      <c r="J67" s="165">
        <v>47848</v>
      </c>
      <c r="K67" s="164">
        <v>0.97940000000000005</v>
      </c>
    </row>
    <row r="68" spans="1:11" x14ac:dyDescent="0.35">
      <c r="A68" s="170" t="s">
        <v>427</v>
      </c>
      <c r="B68" s="170" t="s">
        <v>95</v>
      </c>
      <c r="C68" s="168">
        <v>4275000</v>
      </c>
      <c r="D68">
        <v>4.5999999046325684</v>
      </c>
      <c r="E68">
        <v>20</v>
      </c>
      <c r="F68">
        <v>0.9440000057220459</v>
      </c>
      <c r="G68">
        <v>5.6000001728534698E-2</v>
      </c>
      <c r="H68">
        <v>20</v>
      </c>
      <c r="I68" s="165">
        <v>43435</v>
      </c>
      <c r="J68" s="165">
        <v>50405</v>
      </c>
      <c r="K68" s="164">
        <v>1</v>
      </c>
    </row>
    <row r="69" spans="1:11" x14ac:dyDescent="0.35">
      <c r="A69" s="170" t="s">
        <v>428</v>
      </c>
      <c r="B69" s="170" t="s">
        <v>96</v>
      </c>
      <c r="C69" s="168">
        <v>71280000</v>
      </c>
      <c r="D69">
        <v>3.3299999237060547</v>
      </c>
      <c r="E69">
        <v>30</v>
      </c>
      <c r="F69">
        <v>1</v>
      </c>
      <c r="G69">
        <v>0</v>
      </c>
      <c r="H69">
        <v>30</v>
      </c>
      <c r="I69" s="165">
        <v>43862</v>
      </c>
      <c r="J69" s="165">
        <v>54788</v>
      </c>
      <c r="K69" s="164">
        <v>0.16320000000000001</v>
      </c>
    </row>
    <row r="70" spans="1:11" x14ac:dyDescent="0.35">
      <c r="A70" s="170" t="s">
        <v>429</v>
      </c>
      <c r="B70" s="170" t="s">
        <v>97</v>
      </c>
      <c r="C70" s="168">
        <v>12518800</v>
      </c>
      <c r="D70">
        <v>4.679999828338623</v>
      </c>
      <c r="E70">
        <v>21</v>
      </c>
      <c r="F70">
        <v>0.95740002393722534</v>
      </c>
      <c r="G70">
        <v>4.2599998414516449E-2</v>
      </c>
      <c r="H70">
        <v>21</v>
      </c>
      <c r="I70" s="165">
        <v>40695</v>
      </c>
      <c r="J70" s="165">
        <v>48579</v>
      </c>
      <c r="K70" s="164">
        <v>0</v>
      </c>
    </row>
    <row r="71" spans="1:11" x14ac:dyDescent="0.35">
      <c r="A71" s="170" t="s">
        <v>430</v>
      </c>
      <c r="B71" s="170" t="s">
        <v>362</v>
      </c>
      <c r="C71" s="168">
        <v>30497300</v>
      </c>
      <c r="D71">
        <v>3.1500000953674316</v>
      </c>
      <c r="E71">
        <v>14</v>
      </c>
      <c r="F71">
        <v>1</v>
      </c>
      <c r="G71">
        <v>0</v>
      </c>
      <c r="H71">
        <v>14</v>
      </c>
      <c r="I71" s="165">
        <v>44682</v>
      </c>
      <c r="J71" s="165">
        <v>50040</v>
      </c>
      <c r="K71" s="164">
        <v>0.73299999999999998</v>
      </c>
    </row>
    <row r="72" spans="1:11" x14ac:dyDescent="0.35">
      <c r="A72" s="170" t="s">
        <v>431</v>
      </c>
      <c r="B72" s="170" t="s">
        <v>363</v>
      </c>
      <c r="C72" s="168">
        <v>47017100</v>
      </c>
      <c r="D72">
        <v>7.8499999046325684</v>
      </c>
      <c r="E72">
        <v>15</v>
      </c>
      <c r="F72">
        <v>0.95959997177124023</v>
      </c>
      <c r="G72">
        <v>4.0399998426437378E-2</v>
      </c>
      <c r="H72">
        <v>15</v>
      </c>
      <c r="I72" s="165">
        <v>42826</v>
      </c>
      <c r="J72" s="165">
        <v>48579</v>
      </c>
      <c r="K72" s="164">
        <v>1</v>
      </c>
    </row>
    <row r="73" spans="1:11" x14ac:dyDescent="0.35">
      <c r="A73" s="170" t="s">
        <v>432</v>
      </c>
      <c r="B73" s="170" t="s">
        <v>98</v>
      </c>
      <c r="C73" s="168">
        <v>20000000</v>
      </c>
      <c r="D73">
        <v>5.3400001525878906</v>
      </c>
      <c r="E73">
        <v>3</v>
      </c>
      <c r="F73">
        <v>1</v>
      </c>
      <c r="G73">
        <v>0</v>
      </c>
      <c r="H73">
        <v>3</v>
      </c>
      <c r="I73" s="165">
        <v>45108</v>
      </c>
      <c r="J73" s="165">
        <v>46387</v>
      </c>
      <c r="K73" s="164">
        <v>1</v>
      </c>
    </row>
    <row r="74" spans="1:11" x14ac:dyDescent="0.35">
      <c r="A74" s="170" t="s">
        <v>432</v>
      </c>
      <c r="B74" s="170" t="s">
        <v>98</v>
      </c>
      <c r="C74" s="168">
        <v>68624496</v>
      </c>
      <c r="D74">
        <v>2.7799999713897705</v>
      </c>
      <c r="E74">
        <v>19</v>
      </c>
      <c r="F74">
        <v>1</v>
      </c>
      <c r="G74">
        <v>0</v>
      </c>
      <c r="H74">
        <v>19</v>
      </c>
      <c r="I74" s="165">
        <v>41000</v>
      </c>
      <c r="J74" s="165">
        <v>47938</v>
      </c>
      <c r="K74" s="164">
        <v>1</v>
      </c>
    </row>
    <row r="75" spans="1:11" x14ac:dyDescent="0.35">
      <c r="A75" s="170" t="s">
        <v>433</v>
      </c>
      <c r="B75" s="170" t="s">
        <v>434</v>
      </c>
      <c r="C75" s="168">
        <v>6600000</v>
      </c>
      <c r="D75">
        <v>5.380000114440918</v>
      </c>
      <c r="E75">
        <v>18</v>
      </c>
      <c r="F75">
        <v>1</v>
      </c>
      <c r="G75">
        <v>0</v>
      </c>
      <c r="H75">
        <v>18</v>
      </c>
      <c r="I75" s="165">
        <v>44956</v>
      </c>
      <c r="J75" s="165">
        <v>51500</v>
      </c>
      <c r="K75" s="164">
        <v>1</v>
      </c>
    </row>
    <row r="76" spans="1:11" x14ac:dyDescent="0.35">
      <c r="A76" s="170" t="s">
        <v>435</v>
      </c>
      <c r="B76" s="170" t="s">
        <v>99</v>
      </c>
      <c r="C76" s="168">
        <v>27000000</v>
      </c>
      <c r="D76">
        <v>4.929999828338623</v>
      </c>
      <c r="E76">
        <v>20</v>
      </c>
      <c r="F76">
        <v>0.930899977684021</v>
      </c>
      <c r="G76">
        <v>6.9099999964237213E-2</v>
      </c>
      <c r="H76">
        <v>13</v>
      </c>
      <c r="I76" s="165">
        <v>41640</v>
      </c>
      <c r="J76" s="165">
        <v>46387</v>
      </c>
      <c r="K76" s="164">
        <v>0</v>
      </c>
    </row>
    <row r="77" spans="1:11" x14ac:dyDescent="0.35">
      <c r="A77" s="170" t="s">
        <v>436</v>
      </c>
      <c r="B77" s="170" t="s">
        <v>100</v>
      </c>
      <c r="C77" s="168">
        <v>27175000</v>
      </c>
      <c r="D77">
        <v>4</v>
      </c>
      <c r="E77">
        <v>15</v>
      </c>
      <c r="F77">
        <v>0.97189998626708984</v>
      </c>
      <c r="G77">
        <v>2.8100000694394112E-2</v>
      </c>
      <c r="H77">
        <v>15</v>
      </c>
      <c r="I77" s="165">
        <v>42264</v>
      </c>
      <c r="J77" s="165">
        <v>47848</v>
      </c>
      <c r="K77" s="164">
        <v>1</v>
      </c>
    </row>
    <row r="78" spans="1:11" x14ac:dyDescent="0.35">
      <c r="A78" s="170" t="s">
        <v>437</v>
      </c>
      <c r="B78" s="170" t="s">
        <v>366</v>
      </c>
      <c r="C78" s="168">
        <v>19755000</v>
      </c>
      <c r="D78">
        <v>5</v>
      </c>
      <c r="E78">
        <v>0</v>
      </c>
      <c r="F78">
        <v>1</v>
      </c>
      <c r="G78">
        <v>0</v>
      </c>
      <c r="H78">
        <v>0</v>
      </c>
      <c r="I78" s="165">
        <v>39083</v>
      </c>
      <c r="J78" s="165">
        <v>65537</v>
      </c>
      <c r="K78" s="164">
        <v>1</v>
      </c>
    </row>
    <row r="79" spans="1:11" x14ac:dyDescent="0.35">
      <c r="A79" s="170" t="s">
        <v>438</v>
      </c>
      <c r="B79" s="170" t="s">
        <v>101</v>
      </c>
      <c r="C79" s="168">
        <v>23300000</v>
      </c>
      <c r="D79">
        <v>4.7300000190734863</v>
      </c>
      <c r="E79">
        <v>10</v>
      </c>
      <c r="F79">
        <v>1</v>
      </c>
      <c r="G79">
        <v>0</v>
      </c>
      <c r="H79">
        <v>10</v>
      </c>
      <c r="I79" s="165">
        <v>43131</v>
      </c>
      <c r="J79" s="165">
        <v>47118</v>
      </c>
      <c r="K79" s="164">
        <v>0.79659999999999997</v>
      </c>
    </row>
    <row r="80" spans="1:11" x14ac:dyDescent="0.35">
      <c r="A80" s="170" t="s">
        <v>439</v>
      </c>
      <c r="B80" s="170" t="s">
        <v>102</v>
      </c>
      <c r="C80" s="168">
        <v>20202300</v>
      </c>
      <c r="D80">
        <v>2.7999999523162842</v>
      </c>
      <c r="E80">
        <v>13</v>
      </c>
      <c r="F80">
        <v>0.96149998903274536</v>
      </c>
      <c r="G80">
        <v>3.8499999791383743E-2</v>
      </c>
      <c r="H80">
        <v>13</v>
      </c>
      <c r="I80" s="165">
        <v>39083</v>
      </c>
      <c r="J80" s="165">
        <v>65745</v>
      </c>
      <c r="K80" s="164">
        <v>1</v>
      </c>
    </row>
    <row r="81" spans="1:11" x14ac:dyDescent="0.35">
      <c r="A81" s="170" t="s">
        <v>440</v>
      </c>
      <c r="B81" s="170" t="s">
        <v>103</v>
      </c>
      <c r="C81" s="168">
        <v>25813500</v>
      </c>
      <c r="D81">
        <v>3.75</v>
      </c>
      <c r="E81">
        <v>18</v>
      </c>
      <c r="F81">
        <v>1</v>
      </c>
      <c r="G81">
        <v>0</v>
      </c>
      <c r="H81">
        <v>18</v>
      </c>
      <c r="I81" s="165">
        <v>40664</v>
      </c>
      <c r="J81" s="165">
        <v>47848</v>
      </c>
      <c r="K81" s="164">
        <v>0.99629999999999996</v>
      </c>
    </row>
    <row r="82" spans="1:11" x14ac:dyDescent="0.35">
      <c r="A82" s="170" t="s">
        <v>441</v>
      </c>
      <c r="B82" s="170" t="s">
        <v>364</v>
      </c>
      <c r="C82" s="168">
        <v>19035416</v>
      </c>
      <c r="D82">
        <v>5</v>
      </c>
      <c r="E82">
        <v>20</v>
      </c>
      <c r="F82">
        <v>1</v>
      </c>
      <c r="G82">
        <v>0</v>
      </c>
      <c r="H82">
        <v>20</v>
      </c>
      <c r="I82" s="165">
        <v>42664</v>
      </c>
      <c r="J82" s="165">
        <v>50405</v>
      </c>
      <c r="K82" s="164">
        <v>1</v>
      </c>
    </row>
    <row r="83" spans="1:11" x14ac:dyDescent="0.35">
      <c r="A83" s="170" t="s">
        <v>442</v>
      </c>
      <c r="B83" s="170" t="s">
        <v>365</v>
      </c>
      <c r="C83" s="168">
        <v>10117800</v>
      </c>
      <c r="D83">
        <v>3.25</v>
      </c>
      <c r="E83">
        <v>20</v>
      </c>
      <c r="F83">
        <v>1</v>
      </c>
      <c r="G83">
        <v>0</v>
      </c>
      <c r="H83">
        <v>20</v>
      </c>
      <c r="I83" s="165">
        <v>41214</v>
      </c>
      <c r="J83" s="165">
        <v>48579</v>
      </c>
      <c r="K83" s="164">
        <v>1</v>
      </c>
    </row>
    <row r="84" spans="1:11" x14ac:dyDescent="0.35">
      <c r="A84" s="170" t="s">
        <v>443</v>
      </c>
      <c r="B84" s="170" t="s">
        <v>104</v>
      </c>
      <c r="C84" s="168">
        <v>14993700</v>
      </c>
      <c r="D84">
        <v>4.0900001525878906</v>
      </c>
      <c r="E84">
        <v>25</v>
      </c>
      <c r="F84">
        <v>1</v>
      </c>
      <c r="G84">
        <v>0</v>
      </c>
      <c r="H84">
        <v>25</v>
      </c>
      <c r="I84" s="165">
        <v>43403</v>
      </c>
      <c r="J84" s="165">
        <v>52962</v>
      </c>
      <c r="K84" s="164">
        <v>0.44290000000000002</v>
      </c>
    </row>
    <row r="85" spans="1:11" x14ac:dyDescent="0.35">
      <c r="A85" s="170" t="s">
        <v>444</v>
      </c>
      <c r="B85" s="170" t="s">
        <v>105</v>
      </c>
      <c r="C85" s="168">
        <v>21251764</v>
      </c>
      <c r="D85">
        <v>5</v>
      </c>
      <c r="E85">
        <v>17</v>
      </c>
      <c r="F85">
        <v>1</v>
      </c>
      <c r="G85">
        <v>0</v>
      </c>
      <c r="H85">
        <v>17</v>
      </c>
      <c r="I85" s="165">
        <v>41091</v>
      </c>
      <c r="J85" s="165">
        <v>65537</v>
      </c>
      <c r="K85" s="164">
        <v>1</v>
      </c>
    </row>
    <row r="86" spans="1:11" x14ac:dyDescent="0.35">
      <c r="A86" s="170" t="s">
        <v>445</v>
      </c>
      <c r="B86" s="170" t="s">
        <v>106</v>
      </c>
      <c r="C86" s="168">
        <v>31083752</v>
      </c>
      <c r="D86">
        <v>3.75</v>
      </c>
      <c r="E86">
        <v>35</v>
      </c>
      <c r="F86">
        <v>0.92750000953674316</v>
      </c>
      <c r="G86">
        <v>7.2499997913837433E-2</v>
      </c>
      <c r="H86">
        <v>35</v>
      </c>
      <c r="I86" s="165">
        <v>37926</v>
      </c>
      <c r="J86" s="165">
        <v>50770</v>
      </c>
      <c r="K86" s="164">
        <v>0.91720000000000002</v>
      </c>
    </row>
    <row r="87" spans="1:11" x14ac:dyDescent="0.35">
      <c r="A87" s="170" t="s">
        <v>446</v>
      </c>
      <c r="B87" s="170" t="s">
        <v>107</v>
      </c>
      <c r="C87" s="168">
        <v>35345000</v>
      </c>
      <c r="D87">
        <v>5</v>
      </c>
      <c r="E87">
        <v>25</v>
      </c>
      <c r="F87">
        <v>1</v>
      </c>
      <c r="G87">
        <v>0</v>
      </c>
      <c r="H87">
        <v>25</v>
      </c>
      <c r="I87" s="165">
        <v>40483</v>
      </c>
      <c r="J87" s="165">
        <v>49614</v>
      </c>
      <c r="K87" s="164">
        <v>1</v>
      </c>
    </row>
    <row r="88" spans="1:11" x14ac:dyDescent="0.35">
      <c r="A88" s="170" t="s">
        <v>447</v>
      </c>
      <c r="B88" s="170" t="s">
        <v>108</v>
      </c>
      <c r="C88" s="168">
        <v>39027096</v>
      </c>
      <c r="D88">
        <v>2.7799999713897705</v>
      </c>
      <c r="E88">
        <v>10</v>
      </c>
      <c r="F88">
        <v>1</v>
      </c>
      <c r="G88">
        <v>0</v>
      </c>
      <c r="H88">
        <v>25</v>
      </c>
      <c r="I88" s="165">
        <v>43101</v>
      </c>
      <c r="J88" s="165">
        <v>47118</v>
      </c>
      <c r="K88" s="164">
        <v>1</v>
      </c>
    </row>
    <row r="89" spans="1:11" x14ac:dyDescent="0.35">
      <c r="A89" s="170" t="s">
        <v>447</v>
      </c>
      <c r="B89" s="170" t="s">
        <v>108</v>
      </c>
      <c r="C89" s="168">
        <v>2241989</v>
      </c>
      <c r="D89">
        <v>4.7199997901916504</v>
      </c>
      <c r="E89">
        <v>7</v>
      </c>
      <c r="F89">
        <v>1</v>
      </c>
      <c r="G89">
        <v>0</v>
      </c>
      <c r="H89">
        <v>7</v>
      </c>
      <c r="I89" s="165">
        <v>44592</v>
      </c>
      <c r="J89" s="165">
        <v>47483</v>
      </c>
      <c r="K89" s="164">
        <v>1</v>
      </c>
    </row>
    <row r="90" spans="1:11" x14ac:dyDescent="0.35">
      <c r="A90" s="170" t="s">
        <v>448</v>
      </c>
      <c r="B90" s="170" t="s">
        <v>109</v>
      </c>
      <c r="C90" s="168">
        <v>22325000</v>
      </c>
      <c r="D90">
        <v>4</v>
      </c>
      <c r="E90">
        <v>20</v>
      </c>
      <c r="F90">
        <v>1</v>
      </c>
      <c r="G90">
        <v>0</v>
      </c>
      <c r="H90">
        <v>20</v>
      </c>
      <c r="I90" s="165">
        <v>44531</v>
      </c>
      <c r="J90" s="165">
        <v>51866</v>
      </c>
      <c r="K90" s="164">
        <v>1</v>
      </c>
    </row>
    <row r="91" spans="1:11" x14ac:dyDescent="0.35">
      <c r="A91" s="170" t="s">
        <v>448</v>
      </c>
      <c r="B91" s="170" t="s">
        <v>109</v>
      </c>
      <c r="C91" s="168">
        <v>1965000</v>
      </c>
      <c r="D91">
        <v>2</v>
      </c>
      <c r="E91">
        <v>20</v>
      </c>
      <c r="F91">
        <v>1</v>
      </c>
      <c r="G91">
        <v>0</v>
      </c>
      <c r="H91">
        <v>20</v>
      </c>
      <c r="I91" s="165">
        <v>44531</v>
      </c>
      <c r="J91" s="165">
        <v>51866</v>
      </c>
      <c r="K91" s="164">
        <v>1</v>
      </c>
    </row>
    <row r="92" spans="1:11" x14ac:dyDescent="0.35">
      <c r="A92" s="170" t="s">
        <v>448</v>
      </c>
      <c r="B92" s="170" t="s">
        <v>109</v>
      </c>
      <c r="C92" s="168">
        <v>19555000</v>
      </c>
      <c r="D92">
        <v>5</v>
      </c>
      <c r="E92">
        <v>30</v>
      </c>
      <c r="F92">
        <v>1</v>
      </c>
      <c r="G92">
        <v>0</v>
      </c>
      <c r="H92">
        <v>30</v>
      </c>
      <c r="I92" s="165">
        <v>43466</v>
      </c>
      <c r="J92" s="165">
        <v>54788</v>
      </c>
      <c r="K92" s="164">
        <v>1</v>
      </c>
    </row>
    <row r="93" spans="1:11" x14ac:dyDescent="0.35">
      <c r="A93" s="170" t="s">
        <v>449</v>
      </c>
      <c r="B93" s="170" t="s">
        <v>110</v>
      </c>
      <c r="C93" s="168">
        <v>41320000</v>
      </c>
      <c r="D93">
        <v>3.2799999713897705</v>
      </c>
      <c r="E93">
        <v>19</v>
      </c>
      <c r="F93">
        <v>1</v>
      </c>
      <c r="G93">
        <v>0</v>
      </c>
      <c r="H93">
        <v>19</v>
      </c>
      <c r="I93" s="165">
        <v>42767</v>
      </c>
      <c r="J93" s="165">
        <v>50040</v>
      </c>
      <c r="K93" s="164">
        <v>1</v>
      </c>
    </row>
    <row r="94" spans="1:11" x14ac:dyDescent="0.35">
      <c r="A94" s="170" t="s">
        <v>450</v>
      </c>
      <c r="B94" s="170" t="s">
        <v>111</v>
      </c>
      <c r="C94" s="168">
        <v>22895700</v>
      </c>
      <c r="D94">
        <v>2.4000000953674316</v>
      </c>
      <c r="E94">
        <v>20</v>
      </c>
      <c r="F94">
        <v>1</v>
      </c>
      <c r="G94">
        <v>0</v>
      </c>
      <c r="H94">
        <v>20</v>
      </c>
      <c r="I94" s="165">
        <v>44105</v>
      </c>
      <c r="J94" s="165">
        <v>51409</v>
      </c>
      <c r="K94" s="164">
        <v>0.68200000000000005</v>
      </c>
    </row>
    <row r="95" spans="1:11" x14ac:dyDescent="0.35">
      <c r="A95" s="170" t="s">
        <v>451</v>
      </c>
      <c r="B95" s="170" t="s">
        <v>112</v>
      </c>
      <c r="C95" s="168">
        <v>19241700</v>
      </c>
      <c r="D95">
        <v>3.5799999237060547</v>
      </c>
      <c r="E95">
        <v>12</v>
      </c>
      <c r="F95">
        <v>1</v>
      </c>
      <c r="G95">
        <v>0</v>
      </c>
      <c r="H95">
        <v>16</v>
      </c>
      <c r="I95" s="165">
        <v>41671</v>
      </c>
      <c r="J95" s="165">
        <v>65381</v>
      </c>
      <c r="K95" s="164">
        <v>1</v>
      </c>
    </row>
    <row r="96" spans="1:11" x14ac:dyDescent="0.35">
      <c r="A96" s="170" t="s">
        <v>452</v>
      </c>
      <c r="B96" s="170" t="s">
        <v>113</v>
      </c>
      <c r="C96" s="168">
        <v>37843400</v>
      </c>
      <c r="D96">
        <v>3.2999999523162842</v>
      </c>
      <c r="E96">
        <v>17</v>
      </c>
      <c r="F96">
        <v>1</v>
      </c>
      <c r="G96">
        <v>0</v>
      </c>
      <c r="H96">
        <v>17</v>
      </c>
      <c r="I96" s="165">
        <v>44287</v>
      </c>
      <c r="J96" s="165">
        <v>50405</v>
      </c>
      <c r="K96" s="164">
        <v>1</v>
      </c>
    </row>
    <row r="97" spans="1:11" x14ac:dyDescent="0.35">
      <c r="A97" s="170" t="s">
        <v>453</v>
      </c>
      <c r="B97" s="170" t="s">
        <v>114</v>
      </c>
      <c r="C97" s="168">
        <v>43422000</v>
      </c>
      <c r="D97">
        <v>3.2799999713897705</v>
      </c>
      <c r="E97">
        <v>30</v>
      </c>
      <c r="F97">
        <v>0.95730000734329224</v>
      </c>
      <c r="G97">
        <v>4.2700000107288361E-2</v>
      </c>
      <c r="H97">
        <v>30</v>
      </c>
      <c r="I97" s="165">
        <v>40898</v>
      </c>
      <c r="J97" s="165">
        <v>50029</v>
      </c>
      <c r="K97" s="164">
        <v>0.79100000000000004</v>
      </c>
    </row>
    <row r="98" spans="1:11" x14ac:dyDescent="0.35">
      <c r="A98" s="170" t="s">
        <v>454</v>
      </c>
      <c r="B98" s="170" t="s">
        <v>115</v>
      </c>
      <c r="C98" s="168">
        <v>7318600</v>
      </c>
      <c r="D98">
        <v>3.25</v>
      </c>
      <c r="E98">
        <v>18</v>
      </c>
      <c r="F98">
        <v>1</v>
      </c>
      <c r="G98">
        <v>0</v>
      </c>
      <c r="H98">
        <v>18</v>
      </c>
      <c r="I98" s="165">
        <v>43342</v>
      </c>
      <c r="J98" s="165">
        <v>49917</v>
      </c>
      <c r="K98" s="164">
        <v>0.8417</v>
      </c>
    </row>
    <row r="99" spans="1:11" x14ac:dyDescent="0.35">
      <c r="A99" s="170" t="s">
        <v>455</v>
      </c>
      <c r="B99" s="170" t="s">
        <v>116</v>
      </c>
      <c r="C99" s="168">
        <v>17546600</v>
      </c>
      <c r="D99">
        <v>3.2300000190734863</v>
      </c>
      <c r="E99">
        <v>13</v>
      </c>
      <c r="F99">
        <v>1</v>
      </c>
      <c r="G99">
        <v>0</v>
      </c>
      <c r="H99">
        <v>13</v>
      </c>
      <c r="I99" s="165">
        <v>42156</v>
      </c>
      <c r="J99" s="165">
        <v>47118</v>
      </c>
      <c r="K99" s="164">
        <v>0.81379999999999997</v>
      </c>
    </row>
    <row r="100" spans="1:11" x14ac:dyDescent="0.35">
      <c r="A100" s="170" t="s">
        <v>456</v>
      </c>
      <c r="B100" s="170" t="s">
        <v>117</v>
      </c>
      <c r="C100" s="168">
        <v>3100000</v>
      </c>
      <c r="D100">
        <v>6.5100002288818359</v>
      </c>
      <c r="E100">
        <v>20</v>
      </c>
      <c r="F100">
        <v>1</v>
      </c>
      <c r="G100">
        <v>0</v>
      </c>
      <c r="H100">
        <v>20</v>
      </c>
      <c r="I100" s="165">
        <v>40360</v>
      </c>
      <c r="J100" s="165">
        <v>48030</v>
      </c>
      <c r="K100" s="164">
        <v>1</v>
      </c>
    </row>
    <row r="101" spans="1:11" x14ac:dyDescent="0.35">
      <c r="A101" s="170" t="s">
        <v>457</v>
      </c>
      <c r="B101" s="170" t="s">
        <v>118</v>
      </c>
      <c r="C101" s="168">
        <v>13805400</v>
      </c>
      <c r="D101">
        <v>4.1100001335144043</v>
      </c>
      <c r="E101">
        <v>17</v>
      </c>
      <c r="F101">
        <v>1</v>
      </c>
      <c r="G101">
        <v>0</v>
      </c>
      <c r="H101">
        <v>17</v>
      </c>
      <c r="I101" s="165">
        <v>41671</v>
      </c>
      <c r="J101" s="165">
        <v>48213</v>
      </c>
      <c r="K101" s="164">
        <v>0.42380000000000001</v>
      </c>
    </row>
    <row r="102" spans="1:11" x14ac:dyDescent="0.35">
      <c r="A102" s="170" t="s">
        <v>458</v>
      </c>
      <c r="B102" s="170" t="s">
        <v>119</v>
      </c>
      <c r="C102" s="168">
        <v>31345032</v>
      </c>
      <c r="D102">
        <v>3.7899999618530273</v>
      </c>
      <c r="E102">
        <v>27</v>
      </c>
      <c r="F102">
        <v>0.92960000038146973</v>
      </c>
      <c r="G102">
        <v>7.0399999618530273E-2</v>
      </c>
      <c r="H102">
        <v>27</v>
      </c>
      <c r="I102" s="165">
        <v>42979</v>
      </c>
      <c r="J102" s="165">
        <v>52962</v>
      </c>
      <c r="K102" s="164">
        <v>0.97760000000000002</v>
      </c>
    </row>
    <row r="103" spans="1:11" x14ac:dyDescent="0.35">
      <c r="A103" s="170" t="s">
        <v>459</v>
      </c>
      <c r="B103" s="170" t="s">
        <v>120</v>
      </c>
      <c r="C103" s="168">
        <v>10900000</v>
      </c>
      <c r="D103">
        <v>4</v>
      </c>
      <c r="E103">
        <v>25</v>
      </c>
      <c r="F103">
        <v>1</v>
      </c>
      <c r="G103">
        <v>0</v>
      </c>
      <c r="H103">
        <v>25</v>
      </c>
      <c r="I103" s="165">
        <v>41760</v>
      </c>
      <c r="J103" s="165">
        <v>51135</v>
      </c>
      <c r="K103" s="164">
        <v>1</v>
      </c>
    </row>
    <row r="104" spans="1:11" x14ac:dyDescent="0.35">
      <c r="A104" s="170" t="s">
        <v>460</v>
      </c>
      <c r="B104" s="170" t="s">
        <v>121</v>
      </c>
      <c r="C104" s="168">
        <v>34198832</v>
      </c>
      <c r="D104">
        <v>5</v>
      </c>
      <c r="E104">
        <v>11</v>
      </c>
      <c r="F104">
        <v>1</v>
      </c>
      <c r="G104">
        <v>0</v>
      </c>
      <c r="H104">
        <v>11</v>
      </c>
      <c r="I104" s="165">
        <v>43556</v>
      </c>
      <c r="J104" s="165">
        <v>47483</v>
      </c>
      <c r="K104" s="164">
        <v>1</v>
      </c>
    </row>
    <row r="105" spans="1:11" x14ac:dyDescent="0.35">
      <c r="A105" s="170" t="s">
        <v>460</v>
      </c>
      <c r="B105" s="170" t="s">
        <v>121</v>
      </c>
      <c r="C105" s="168">
        <v>46771812</v>
      </c>
      <c r="D105">
        <v>5</v>
      </c>
      <c r="E105">
        <v>20</v>
      </c>
      <c r="F105">
        <v>1</v>
      </c>
      <c r="G105">
        <v>0</v>
      </c>
      <c r="H105">
        <v>20</v>
      </c>
      <c r="I105" s="165">
        <v>44089</v>
      </c>
      <c r="J105" s="165">
        <v>51394</v>
      </c>
      <c r="K105" s="164">
        <v>1</v>
      </c>
    </row>
    <row r="106" spans="1:11" x14ac:dyDescent="0.35">
      <c r="A106" s="170" t="s">
        <v>461</v>
      </c>
      <c r="B106" s="170" t="s">
        <v>371</v>
      </c>
      <c r="C106" s="168">
        <v>38650000</v>
      </c>
      <c r="D106">
        <v>5</v>
      </c>
      <c r="E106">
        <v>30</v>
      </c>
      <c r="F106">
        <v>0.93580001592636108</v>
      </c>
      <c r="G106">
        <v>6.419999897480011E-2</v>
      </c>
      <c r="H106">
        <v>30</v>
      </c>
      <c r="I106" s="165">
        <v>44197</v>
      </c>
      <c r="J106" s="165">
        <v>55518</v>
      </c>
      <c r="K106" s="164">
        <v>0.56069999999999998</v>
      </c>
    </row>
    <row r="107" spans="1:11" x14ac:dyDescent="0.35">
      <c r="A107" s="170" t="s">
        <v>462</v>
      </c>
      <c r="B107" s="170" t="s">
        <v>367</v>
      </c>
      <c r="C107" s="168">
        <v>6100000</v>
      </c>
      <c r="D107">
        <v>4</v>
      </c>
      <c r="E107">
        <v>20</v>
      </c>
      <c r="F107">
        <v>0.89730000495910645</v>
      </c>
      <c r="G107">
        <v>0.10270000249147415</v>
      </c>
      <c r="H107">
        <v>20</v>
      </c>
      <c r="I107" s="165">
        <v>44197</v>
      </c>
      <c r="J107" s="165">
        <v>51501</v>
      </c>
      <c r="K107" s="164">
        <v>0.92800000000000005</v>
      </c>
    </row>
    <row r="108" spans="1:11" x14ac:dyDescent="0.35">
      <c r="A108" s="170" t="s">
        <v>462</v>
      </c>
      <c r="B108" s="170" t="s">
        <v>367</v>
      </c>
      <c r="C108" s="168">
        <v>8449368</v>
      </c>
      <c r="D108">
        <v>5</v>
      </c>
      <c r="E108">
        <v>20</v>
      </c>
      <c r="F108">
        <v>0.89730000495910645</v>
      </c>
      <c r="G108">
        <v>0.10270000249147415</v>
      </c>
      <c r="H108">
        <v>20</v>
      </c>
      <c r="I108" s="165">
        <v>44197</v>
      </c>
      <c r="J108" s="165">
        <v>51501</v>
      </c>
      <c r="K108" s="164">
        <v>0.92800000000000005</v>
      </c>
    </row>
    <row r="109" spans="1:11" x14ac:dyDescent="0.35">
      <c r="A109" s="170" t="s">
        <v>463</v>
      </c>
      <c r="B109" s="170" t="s">
        <v>122</v>
      </c>
      <c r="C109" s="168">
        <v>51775000</v>
      </c>
      <c r="D109">
        <v>3.0999999046325684</v>
      </c>
      <c r="E109">
        <v>23</v>
      </c>
      <c r="F109">
        <v>0.96579998731613159</v>
      </c>
      <c r="G109">
        <v>3.4200001507997513E-2</v>
      </c>
      <c r="H109">
        <v>23</v>
      </c>
      <c r="I109" s="165">
        <v>42856</v>
      </c>
      <c r="J109" s="165">
        <v>51501</v>
      </c>
      <c r="K109" s="164">
        <v>1</v>
      </c>
    </row>
    <row r="110" spans="1:11" x14ac:dyDescent="0.35">
      <c r="A110" s="170" t="s">
        <v>464</v>
      </c>
      <c r="B110" s="170" t="s">
        <v>465</v>
      </c>
      <c r="C110" s="168">
        <v>1639604</v>
      </c>
      <c r="D110">
        <v>3.6400001049041748</v>
      </c>
      <c r="E110">
        <v>8</v>
      </c>
      <c r="F110">
        <v>1</v>
      </c>
      <c r="G110">
        <v>0</v>
      </c>
      <c r="H110">
        <v>8</v>
      </c>
      <c r="I110" s="165">
        <v>43739</v>
      </c>
      <c r="J110" s="165">
        <v>46752</v>
      </c>
      <c r="K110" s="164">
        <v>1</v>
      </c>
    </row>
    <row r="111" spans="1:11" x14ac:dyDescent="0.35">
      <c r="A111" s="170" t="s">
        <v>464</v>
      </c>
      <c r="B111" s="170" t="s">
        <v>465</v>
      </c>
      <c r="C111" s="168">
        <v>824393</v>
      </c>
      <c r="D111">
        <v>3.6400001049041748</v>
      </c>
      <c r="E111">
        <v>9</v>
      </c>
      <c r="F111">
        <v>1</v>
      </c>
      <c r="G111">
        <v>0</v>
      </c>
      <c r="H111">
        <v>9</v>
      </c>
      <c r="I111" s="165">
        <v>43739</v>
      </c>
      <c r="J111" s="165">
        <v>47118</v>
      </c>
      <c r="K111" s="164">
        <v>1</v>
      </c>
    </row>
    <row r="112" spans="1:11" x14ac:dyDescent="0.35">
      <c r="A112" s="170" t="s">
        <v>464</v>
      </c>
      <c r="B112" s="170" t="s">
        <v>465</v>
      </c>
      <c r="C112" s="168">
        <v>1008279</v>
      </c>
      <c r="D112">
        <v>3.6400001049041748</v>
      </c>
      <c r="E112">
        <v>10</v>
      </c>
      <c r="F112">
        <v>1</v>
      </c>
      <c r="G112">
        <v>0</v>
      </c>
      <c r="H112">
        <v>10</v>
      </c>
      <c r="I112" s="165">
        <v>43739</v>
      </c>
      <c r="J112" s="165">
        <v>47483</v>
      </c>
      <c r="K112" s="164">
        <v>1</v>
      </c>
    </row>
    <row r="113" spans="1:11" x14ac:dyDescent="0.35">
      <c r="A113" s="170" t="s">
        <v>466</v>
      </c>
      <c r="B113" s="170" t="s">
        <v>123</v>
      </c>
      <c r="C113" s="168">
        <v>11371200</v>
      </c>
      <c r="D113">
        <v>2.6500000953674316</v>
      </c>
      <c r="E113">
        <v>7</v>
      </c>
      <c r="F113">
        <v>1</v>
      </c>
      <c r="G113">
        <v>0</v>
      </c>
      <c r="H113">
        <v>7</v>
      </c>
      <c r="I113" s="165">
        <v>44621</v>
      </c>
      <c r="J113" s="165">
        <v>47483</v>
      </c>
      <c r="K113" s="164">
        <v>0.88670000000000004</v>
      </c>
    </row>
    <row r="114" spans="1:11" x14ac:dyDescent="0.35">
      <c r="A114" s="170" t="s">
        <v>467</v>
      </c>
      <c r="B114" s="170" t="s">
        <v>124</v>
      </c>
      <c r="C114" s="168">
        <v>9409300</v>
      </c>
      <c r="D114">
        <v>3.4000000953674316</v>
      </c>
      <c r="E114">
        <v>24</v>
      </c>
      <c r="F114">
        <v>1</v>
      </c>
      <c r="G114">
        <v>0</v>
      </c>
      <c r="H114">
        <v>24</v>
      </c>
      <c r="I114" s="165">
        <v>38899</v>
      </c>
      <c r="J114" s="165">
        <v>51141</v>
      </c>
      <c r="K114" s="164">
        <v>1</v>
      </c>
    </row>
    <row r="115" spans="1:11" x14ac:dyDescent="0.35">
      <c r="A115" s="170" t="s">
        <v>468</v>
      </c>
      <c r="B115" s="170" t="s">
        <v>125</v>
      </c>
      <c r="C115" s="168">
        <v>918847</v>
      </c>
      <c r="D115">
        <v>3.880000114440918</v>
      </c>
      <c r="E115">
        <v>15</v>
      </c>
      <c r="F115">
        <v>1</v>
      </c>
      <c r="G115">
        <v>0</v>
      </c>
      <c r="H115">
        <v>15</v>
      </c>
      <c r="I115" s="165">
        <v>42795</v>
      </c>
      <c r="J115" s="165">
        <v>48579</v>
      </c>
      <c r="K115" s="164">
        <v>0.98680000000000001</v>
      </c>
    </row>
    <row r="116" spans="1:11" x14ac:dyDescent="0.35">
      <c r="A116" s="170" t="s">
        <v>469</v>
      </c>
      <c r="B116" s="170" t="s">
        <v>126</v>
      </c>
      <c r="C116" s="168">
        <v>5100000</v>
      </c>
      <c r="D116">
        <v>6.2100000381469727</v>
      </c>
      <c r="E116">
        <v>20</v>
      </c>
      <c r="F116">
        <v>1</v>
      </c>
      <c r="G116">
        <v>0</v>
      </c>
      <c r="H116">
        <v>20</v>
      </c>
      <c r="I116" s="165">
        <v>40492</v>
      </c>
      <c r="J116" s="165">
        <v>48944</v>
      </c>
      <c r="K116" s="164">
        <v>1</v>
      </c>
    </row>
    <row r="117" spans="1:11" x14ac:dyDescent="0.35">
      <c r="A117" s="170" t="s">
        <v>470</v>
      </c>
      <c r="B117" s="170" t="s">
        <v>127</v>
      </c>
      <c r="C117" s="168">
        <v>5000000</v>
      </c>
      <c r="D117">
        <v>6.1500000953674316</v>
      </c>
      <c r="E117">
        <v>15</v>
      </c>
      <c r="F117">
        <v>1</v>
      </c>
      <c r="G117">
        <v>0</v>
      </c>
      <c r="H117">
        <v>15</v>
      </c>
      <c r="I117" s="165">
        <v>43800</v>
      </c>
      <c r="J117" s="165">
        <v>49309</v>
      </c>
      <c r="K117" s="164">
        <v>1</v>
      </c>
    </row>
    <row r="118" spans="1:11" x14ac:dyDescent="0.35">
      <c r="A118" s="170" t="s">
        <v>470</v>
      </c>
      <c r="B118" s="170" t="s">
        <v>127</v>
      </c>
      <c r="C118" s="168">
        <v>102200000</v>
      </c>
      <c r="D118">
        <v>2.4700000286102295</v>
      </c>
      <c r="E118">
        <v>23</v>
      </c>
      <c r="F118">
        <v>1</v>
      </c>
      <c r="G118">
        <v>0</v>
      </c>
      <c r="H118">
        <v>23</v>
      </c>
      <c r="I118" s="165">
        <v>43831</v>
      </c>
      <c r="J118" s="165">
        <v>52596</v>
      </c>
      <c r="K118" s="164">
        <v>1</v>
      </c>
    </row>
    <row r="119" spans="1:11" x14ac:dyDescent="0.35">
      <c r="A119" s="170" t="s">
        <v>471</v>
      </c>
      <c r="B119" s="170" t="s">
        <v>128</v>
      </c>
      <c r="C119" s="168">
        <v>20230000</v>
      </c>
      <c r="D119">
        <v>2.380000114440918</v>
      </c>
      <c r="E119">
        <v>20</v>
      </c>
      <c r="F119">
        <v>1</v>
      </c>
      <c r="G119">
        <v>0</v>
      </c>
      <c r="H119">
        <v>20</v>
      </c>
      <c r="I119" s="165">
        <v>44087</v>
      </c>
      <c r="J119" s="165">
        <v>51135</v>
      </c>
      <c r="K119" s="164">
        <v>0.31459999999999999</v>
      </c>
    </row>
    <row r="120" spans="1:11" x14ac:dyDescent="0.35">
      <c r="A120" s="170" t="s">
        <v>472</v>
      </c>
      <c r="B120" s="170" t="s">
        <v>129</v>
      </c>
      <c r="C120" s="168">
        <v>14195000</v>
      </c>
      <c r="D120">
        <v>4.3600001335144043</v>
      </c>
      <c r="E120">
        <v>30</v>
      </c>
      <c r="F120">
        <v>1</v>
      </c>
      <c r="G120">
        <v>0</v>
      </c>
      <c r="H120">
        <v>30</v>
      </c>
      <c r="I120" s="165">
        <v>39600</v>
      </c>
      <c r="J120" s="165">
        <v>51135</v>
      </c>
      <c r="K120" s="164">
        <v>0.69650000000000001</v>
      </c>
    </row>
    <row r="121" spans="1:11" x14ac:dyDescent="0.35">
      <c r="A121" s="170" t="s">
        <v>473</v>
      </c>
      <c r="B121" s="170" t="s">
        <v>474</v>
      </c>
      <c r="C121" s="168">
        <v>25000000</v>
      </c>
      <c r="D121">
        <v>4</v>
      </c>
      <c r="E121">
        <v>25</v>
      </c>
      <c r="F121">
        <v>0.99140000343322754</v>
      </c>
      <c r="G121">
        <v>8.6000002920627594E-3</v>
      </c>
      <c r="H121">
        <v>25</v>
      </c>
      <c r="I121" s="165">
        <v>44682</v>
      </c>
      <c r="J121" s="165">
        <v>54057</v>
      </c>
      <c r="K121" s="164">
        <v>0.53549999999999998</v>
      </c>
    </row>
    <row r="122" spans="1:11" x14ac:dyDescent="0.35">
      <c r="A122" s="170" t="s">
        <v>473</v>
      </c>
      <c r="B122" s="170" t="s">
        <v>474</v>
      </c>
      <c r="C122" s="168">
        <v>25000000</v>
      </c>
      <c r="D122">
        <v>4.380000114440918</v>
      </c>
      <c r="E122">
        <v>25</v>
      </c>
      <c r="F122">
        <v>0.99140000343322754</v>
      </c>
      <c r="G122">
        <v>8.6000002920627594E-3</v>
      </c>
      <c r="H122">
        <v>25</v>
      </c>
      <c r="I122" s="165">
        <v>45108</v>
      </c>
      <c r="J122" s="165">
        <v>54423</v>
      </c>
      <c r="K122" s="164">
        <v>0.53549999999999998</v>
      </c>
    </row>
    <row r="123" spans="1:11" x14ac:dyDescent="0.35">
      <c r="A123" s="170" t="s">
        <v>475</v>
      </c>
      <c r="B123" s="170" t="s">
        <v>130</v>
      </c>
      <c r="C123" s="168">
        <v>18000000</v>
      </c>
      <c r="D123">
        <v>5.9499998092651367</v>
      </c>
      <c r="E123">
        <v>5</v>
      </c>
      <c r="F123">
        <v>0.89630001783370972</v>
      </c>
      <c r="G123">
        <v>0.10369999706745148</v>
      </c>
      <c r="H123">
        <v>25</v>
      </c>
      <c r="I123" s="165">
        <v>43252</v>
      </c>
      <c r="J123" s="165">
        <v>51288</v>
      </c>
      <c r="K123" s="164">
        <v>1</v>
      </c>
    </row>
    <row r="124" spans="1:11" x14ac:dyDescent="0.35">
      <c r="A124" s="170" t="s">
        <v>476</v>
      </c>
      <c r="B124" s="170" t="s">
        <v>131</v>
      </c>
      <c r="C124" s="168">
        <v>22726660</v>
      </c>
      <c r="D124">
        <v>3.5</v>
      </c>
      <c r="E124">
        <v>25</v>
      </c>
      <c r="F124">
        <v>1</v>
      </c>
      <c r="G124">
        <v>0</v>
      </c>
      <c r="H124">
        <v>25</v>
      </c>
      <c r="I124" s="165">
        <v>43922</v>
      </c>
      <c r="J124" s="165">
        <v>53327</v>
      </c>
      <c r="K124" s="164">
        <v>1</v>
      </c>
    </row>
    <row r="125" spans="1:11" x14ac:dyDescent="0.35">
      <c r="A125" s="170" t="s">
        <v>477</v>
      </c>
      <c r="B125" s="170" t="s">
        <v>132</v>
      </c>
      <c r="C125" s="168">
        <v>16475000</v>
      </c>
      <c r="D125">
        <v>3.309999942779541</v>
      </c>
      <c r="E125">
        <v>23</v>
      </c>
      <c r="F125">
        <v>1</v>
      </c>
      <c r="G125">
        <v>0</v>
      </c>
      <c r="H125">
        <v>23</v>
      </c>
      <c r="I125" s="165">
        <v>42132</v>
      </c>
      <c r="J125" s="165">
        <v>50770</v>
      </c>
      <c r="K125" s="164">
        <v>0.91890000000000005</v>
      </c>
    </row>
    <row r="126" spans="1:11" x14ac:dyDescent="0.35">
      <c r="A126" s="170" t="s">
        <v>478</v>
      </c>
      <c r="B126" s="170" t="s">
        <v>133</v>
      </c>
      <c r="C126" s="168">
        <v>17341200</v>
      </c>
      <c r="D126">
        <v>7.75</v>
      </c>
      <c r="E126">
        <v>30</v>
      </c>
      <c r="F126">
        <v>0.95920002460479736</v>
      </c>
      <c r="G126">
        <v>4.0800001472234726E-2</v>
      </c>
      <c r="H126">
        <v>30</v>
      </c>
      <c r="I126" s="165">
        <v>37135</v>
      </c>
      <c r="J126" s="165">
        <v>52962</v>
      </c>
      <c r="K126" s="164">
        <v>1</v>
      </c>
    </row>
    <row r="127" spans="1:11" x14ac:dyDescent="0.35">
      <c r="A127" s="170" t="s">
        <v>479</v>
      </c>
      <c r="B127" s="170" t="s">
        <v>134</v>
      </c>
      <c r="C127" s="168">
        <v>9000000</v>
      </c>
      <c r="D127">
        <v>3.2799999713897705</v>
      </c>
      <c r="E127">
        <v>14</v>
      </c>
      <c r="F127">
        <v>1</v>
      </c>
      <c r="G127">
        <v>0</v>
      </c>
      <c r="H127">
        <v>14</v>
      </c>
      <c r="I127" s="165">
        <v>41065</v>
      </c>
      <c r="J127" s="165">
        <v>46178</v>
      </c>
      <c r="K127" s="164">
        <v>1</v>
      </c>
    </row>
    <row r="128" spans="1:11" x14ac:dyDescent="0.35">
      <c r="A128" s="170" t="s">
        <v>480</v>
      </c>
      <c r="B128" s="170" t="s">
        <v>135</v>
      </c>
      <c r="C128" s="168">
        <v>59819700</v>
      </c>
      <c r="D128">
        <v>2.8900001049041748</v>
      </c>
      <c r="E128">
        <v>20</v>
      </c>
      <c r="F128">
        <v>0.98299998044967651</v>
      </c>
      <c r="G128">
        <v>1.7000000923871994E-2</v>
      </c>
      <c r="H128">
        <v>20</v>
      </c>
      <c r="I128" s="165">
        <v>44440</v>
      </c>
      <c r="J128" s="165">
        <v>51896</v>
      </c>
      <c r="K128" s="164">
        <v>0.39050000000000001</v>
      </c>
    </row>
    <row r="129" spans="1:11" x14ac:dyDescent="0.35">
      <c r="A129" s="170" t="s">
        <v>481</v>
      </c>
      <c r="B129" s="170" t="s">
        <v>368</v>
      </c>
      <c r="C129" s="168">
        <v>5320000</v>
      </c>
      <c r="D129">
        <v>2</v>
      </c>
      <c r="E129">
        <v>11</v>
      </c>
      <c r="F129">
        <v>1</v>
      </c>
      <c r="G129">
        <v>0</v>
      </c>
      <c r="H129">
        <v>11</v>
      </c>
      <c r="I129" s="165">
        <v>44454</v>
      </c>
      <c r="J129" s="165">
        <v>48319</v>
      </c>
      <c r="K129" s="164">
        <v>1</v>
      </c>
    </row>
    <row r="130" spans="1:11" x14ac:dyDescent="0.35">
      <c r="A130" s="170" t="s">
        <v>482</v>
      </c>
      <c r="B130" s="170" t="s">
        <v>136</v>
      </c>
      <c r="C130" s="168">
        <v>377381</v>
      </c>
      <c r="D130">
        <v>3</v>
      </c>
      <c r="E130">
        <v>14</v>
      </c>
      <c r="F130">
        <v>1</v>
      </c>
      <c r="G130">
        <v>0</v>
      </c>
      <c r="H130">
        <v>14</v>
      </c>
      <c r="I130" s="165">
        <v>41091</v>
      </c>
      <c r="J130" s="165">
        <v>46387</v>
      </c>
      <c r="K130" s="164">
        <v>0.94159999999999999</v>
      </c>
    </row>
    <row r="131" spans="1:11" x14ac:dyDescent="0.35">
      <c r="A131" s="170" t="s">
        <v>482</v>
      </c>
      <c r="B131" s="170" t="s">
        <v>136</v>
      </c>
      <c r="C131" s="168">
        <v>540244</v>
      </c>
      <c r="D131">
        <v>2</v>
      </c>
      <c r="E131">
        <v>14</v>
      </c>
      <c r="F131">
        <v>1</v>
      </c>
      <c r="G131">
        <v>0</v>
      </c>
      <c r="H131">
        <v>14</v>
      </c>
      <c r="I131" s="165">
        <v>41456</v>
      </c>
      <c r="J131" s="165">
        <v>46752</v>
      </c>
      <c r="K131" s="164">
        <v>0.94159999999999999</v>
      </c>
    </row>
    <row r="132" spans="1:11" x14ac:dyDescent="0.35">
      <c r="A132" s="170" t="s">
        <v>482</v>
      </c>
      <c r="B132" s="170" t="s">
        <v>136</v>
      </c>
      <c r="C132" s="168">
        <v>1251664</v>
      </c>
      <c r="D132">
        <v>3</v>
      </c>
      <c r="E132">
        <v>12</v>
      </c>
      <c r="F132">
        <v>1</v>
      </c>
      <c r="G132">
        <v>0</v>
      </c>
      <c r="H132">
        <v>12</v>
      </c>
      <c r="I132" s="165">
        <v>42186</v>
      </c>
      <c r="J132" s="165">
        <v>46752</v>
      </c>
      <c r="K132" s="164">
        <v>0.94159999999999999</v>
      </c>
    </row>
    <row r="133" spans="1:11" x14ac:dyDescent="0.35">
      <c r="A133" s="170" t="s">
        <v>482</v>
      </c>
      <c r="B133" s="170" t="s">
        <v>136</v>
      </c>
      <c r="C133" s="168">
        <v>71966</v>
      </c>
      <c r="D133">
        <v>3</v>
      </c>
      <c r="E133">
        <v>10</v>
      </c>
      <c r="F133">
        <v>1</v>
      </c>
      <c r="G133">
        <v>0</v>
      </c>
      <c r="H133">
        <v>10</v>
      </c>
      <c r="I133" s="165">
        <v>42736</v>
      </c>
      <c r="J133" s="165">
        <v>46752</v>
      </c>
      <c r="K133" s="164">
        <v>0.94159999999999999</v>
      </c>
    </row>
    <row r="134" spans="1:11" x14ac:dyDescent="0.35">
      <c r="A134" s="170" t="s">
        <v>482</v>
      </c>
      <c r="B134" s="170" t="s">
        <v>136</v>
      </c>
      <c r="C134" s="168">
        <v>306572</v>
      </c>
      <c r="D134">
        <v>2</v>
      </c>
      <c r="E134">
        <v>14</v>
      </c>
      <c r="F134">
        <v>1</v>
      </c>
      <c r="G134">
        <v>0</v>
      </c>
      <c r="H134">
        <v>14</v>
      </c>
      <c r="I134" s="165">
        <v>41821</v>
      </c>
      <c r="J134" s="165">
        <v>47118</v>
      </c>
      <c r="K134" s="164">
        <v>0.94159999999999999</v>
      </c>
    </row>
    <row r="135" spans="1:11" x14ac:dyDescent="0.35">
      <c r="A135" s="170" t="s">
        <v>482</v>
      </c>
      <c r="B135" s="170" t="s">
        <v>136</v>
      </c>
      <c r="C135" s="168">
        <v>591534</v>
      </c>
      <c r="D135">
        <v>5</v>
      </c>
      <c r="E135">
        <v>17</v>
      </c>
      <c r="F135">
        <v>1</v>
      </c>
      <c r="G135">
        <v>0</v>
      </c>
      <c r="H135">
        <v>17</v>
      </c>
      <c r="I135" s="165">
        <v>43256</v>
      </c>
      <c r="J135" s="165">
        <v>49674</v>
      </c>
      <c r="K135" s="164">
        <v>0.94159999999999999</v>
      </c>
    </row>
    <row r="136" spans="1:11" x14ac:dyDescent="0.35">
      <c r="A136" s="170" t="s">
        <v>482</v>
      </c>
      <c r="B136" s="170" t="s">
        <v>136</v>
      </c>
      <c r="C136" s="168">
        <v>158450</v>
      </c>
      <c r="D136">
        <v>3</v>
      </c>
      <c r="E136">
        <v>18</v>
      </c>
      <c r="F136">
        <v>1</v>
      </c>
      <c r="G136">
        <v>0</v>
      </c>
      <c r="H136">
        <v>18</v>
      </c>
      <c r="I136" s="165">
        <v>42809</v>
      </c>
      <c r="J136" s="165">
        <v>49674</v>
      </c>
      <c r="K136" s="164">
        <v>0.94159999999999999</v>
      </c>
    </row>
    <row r="137" spans="1:11" x14ac:dyDescent="0.35">
      <c r="A137" s="170" t="s">
        <v>483</v>
      </c>
      <c r="B137" s="170" t="s">
        <v>137</v>
      </c>
      <c r="C137" s="168">
        <v>29095200</v>
      </c>
      <c r="D137">
        <v>4.679999828338623</v>
      </c>
      <c r="E137">
        <v>13</v>
      </c>
      <c r="F137">
        <v>0.95929998159408569</v>
      </c>
      <c r="G137">
        <v>4.0699999779462814E-2</v>
      </c>
      <c r="H137">
        <v>20</v>
      </c>
      <c r="I137" s="165">
        <v>39083</v>
      </c>
      <c r="J137" s="165">
        <v>65537</v>
      </c>
      <c r="K137" s="164">
        <v>0</v>
      </c>
    </row>
    <row r="138" spans="1:11" x14ac:dyDescent="0.35">
      <c r="A138" s="170" t="s">
        <v>484</v>
      </c>
      <c r="B138" s="170" t="s">
        <v>138</v>
      </c>
      <c r="C138" s="168">
        <v>52449000</v>
      </c>
      <c r="D138">
        <v>3.440000057220459</v>
      </c>
      <c r="E138">
        <v>18</v>
      </c>
      <c r="F138">
        <v>1</v>
      </c>
      <c r="G138">
        <v>0</v>
      </c>
      <c r="H138">
        <v>18</v>
      </c>
      <c r="I138" s="165">
        <v>44317</v>
      </c>
      <c r="J138" s="165">
        <v>50770</v>
      </c>
      <c r="K138" s="164">
        <v>0.93869999999999998</v>
      </c>
    </row>
    <row r="139" spans="1:11" x14ac:dyDescent="0.35">
      <c r="A139" s="170" t="s">
        <v>485</v>
      </c>
      <c r="B139" s="170" t="s">
        <v>139</v>
      </c>
      <c r="C139" s="168">
        <v>3999878</v>
      </c>
      <c r="D139">
        <v>2</v>
      </c>
      <c r="E139">
        <v>17</v>
      </c>
      <c r="F139">
        <v>1</v>
      </c>
      <c r="G139">
        <v>0</v>
      </c>
      <c r="H139">
        <v>17</v>
      </c>
      <c r="I139" s="165">
        <v>42019</v>
      </c>
      <c r="J139" s="165">
        <v>48044</v>
      </c>
      <c r="K139" s="164">
        <v>0.84</v>
      </c>
    </row>
    <row r="140" spans="1:11" x14ac:dyDescent="0.35">
      <c r="A140" s="170" t="s">
        <v>485</v>
      </c>
      <c r="B140" s="170" t="s">
        <v>139</v>
      </c>
      <c r="C140" s="168">
        <v>276860</v>
      </c>
      <c r="D140">
        <v>2</v>
      </c>
      <c r="E140">
        <v>17</v>
      </c>
      <c r="F140">
        <v>1</v>
      </c>
      <c r="G140">
        <v>0</v>
      </c>
      <c r="H140">
        <v>17</v>
      </c>
      <c r="I140" s="165">
        <v>42019</v>
      </c>
      <c r="J140" s="165">
        <v>48044</v>
      </c>
      <c r="K140" s="164">
        <v>0.84</v>
      </c>
    </row>
    <row r="141" spans="1:11" x14ac:dyDescent="0.35">
      <c r="A141" s="170" t="s">
        <v>486</v>
      </c>
      <c r="B141" s="170" t="s">
        <v>140</v>
      </c>
      <c r="C141" s="168">
        <v>26628800</v>
      </c>
      <c r="D141">
        <v>3.9700000286102295</v>
      </c>
      <c r="E141">
        <v>28</v>
      </c>
      <c r="F141">
        <v>0.94779998064041138</v>
      </c>
      <c r="G141">
        <v>5.2200000733137131E-2</v>
      </c>
      <c r="H141">
        <v>28</v>
      </c>
      <c r="I141" s="165">
        <v>42979</v>
      </c>
      <c r="J141" s="165">
        <v>53327</v>
      </c>
      <c r="K141" s="164">
        <v>0.60350000000000004</v>
      </c>
    </row>
    <row r="142" spans="1:11" x14ac:dyDescent="0.35">
      <c r="A142" s="170" t="s">
        <v>487</v>
      </c>
      <c r="B142" s="170" t="s">
        <v>141</v>
      </c>
      <c r="C142" s="168">
        <v>4500000</v>
      </c>
      <c r="D142">
        <v>4</v>
      </c>
      <c r="E142">
        <v>20</v>
      </c>
      <c r="F142">
        <v>0.9715999960899353</v>
      </c>
      <c r="G142">
        <v>2.8400000184774399E-2</v>
      </c>
      <c r="H142">
        <v>20</v>
      </c>
      <c r="I142" s="165">
        <v>42370</v>
      </c>
      <c r="J142" s="165">
        <v>50040</v>
      </c>
      <c r="K142" s="164">
        <v>0.96120000000000005</v>
      </c>
    </row>
    <row r="143" spans="1:11" x14ac:dyDescent="0.35">
      <c r="A143" s="170" t="s">
        <v>488</v>
      </c>
      <c r="B143" s="170" t="s">
        <v>142</v>
      </c>
      <c r="C143" s="168">
        <v>13949075</v>
      </c>
      <c r="D143">
        <v>8</v>
      </c>
      <c r="E143">
        <v>20</v>
      </c>
      <c r="F143">
        <v>1</v>
      </c>
      <c r="G143">
        <v>0</v>
      </c>
      <c r="H143">
        <v>20</v>
      </c>
      <c r="I143" s="165">
        <v>38363</v>
      </c>
      <c r="J143" s="165">
        <v>47968</v>
      </c>
      <c r="K143" s="164">
        <v>1</v>
      </c>
    </row>
    <row r="144" spans="1:11" x14ac:dyDescent="0.35">
      <c r="A144" s="170" t="s">
        <v>489</v>
      </c>
      <c r="B144" s="170" t="s">
        <v>143</v>
      </c>
      <c r="C144" s="168">
        <v>12420148</v>
      </c>
      <c r="D144">
        <v>8</v>
      </c>
      <c r="E144">
        <v>20</v>
      </c>
      <c r="F144">
        <v>1</v>
      </c>
      <c r="G144">
        <v>0</v>
      </c>
      <c r="H144">
        <v>20</v>
      </c>
      <c r="I144" s="165">
        <v>38363</v>
      </c>
      <c r="J144" s="165">
        <v>47968</v>
      </c>
      <c r="K144" s="164">
        <v>1</v>
      </c>
    </row>
    <row r="145" spans="1:11" x14ac:dyDescent="0.35">
      <c r="A145" s="170" t="s">
        <v>490</v>
      </c>
      <c r="B145" s="170" t="s">
        <v>144</v>
      </c>
      <c r="C145" s="168">
        <v>9039074</v>
      </c>
      <c r="D145">
        <v>8</v>
      </c>
      <c r="E145">
        <v>20</v>
      </c>
      <c r="F145">
        <v>1</v>
      </c>
      <c r="G145">
        <v>0</v>
      </c>
      <c r="H145">
        <v>20</v>
      </c>
      <c r="I145" s="165">
        <v>38363</v>
      </c>
      <c r="J145" s="165">
        <v>48272</v>
      </c>
      <c r="K145" s="164">
        <v>1</v>
      </c>
    </row>
    <row r="146" spans="1:11" x14ac:dyDescent="0.35">
      <c r="A146" s="170" t="s">
        <v>491</v>
      </c>
      <c r="B146" s="170" t="s">
        <v>145</v>
      </c>
      <c r="C146" s="168">
        <v>99879408</v>
      </c>
      <c r="D146">
        <v>3.4000000953674316</v>
      </c>
      <c r="E146">
        <v>19</v>
      </c>
      <c r="F146">
        <v>0.97280001640319824</v>
      </c>
      <c r="G146">
        <v>2.7200000360608101E-2</v>
      </c>
      <c r="H146">
        <v>19</v>
      </c>
      <c r="I146" s="165">
        <v>44166</v>
      </c>
      <c r="J146" s="165">
        <v>51135</v>
      </c>
      <c r="K146" s="164">
        <v>0.50549999999999995</v>
      </c>
    </row>
  </sheetData>
  <sortState xmlns:xlrd2="http://schemas.microsoft.com/office/spreadsheetml/2017/richdata2" ref="B4:K146">
    <sortCondition ref="B4:B146"/>
  </sortState>
  <mergeCells count="1">
    <mergeCell ref="A1:K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02961F-9F45-49E2-87AB-D394B3BB8421}">
  <sheetPr>
    <pageSetUpPr fitToPage="1"/>
  </sheetPr>
  <dimension ref="A1:I30"/>
  <sheetViews>
    <sheetView tabSelected="1" zoomScaleNormal="100" workbookViewId="0">
      <selection activeCell="H18" sqref="H18"/>
    </sheetView>
  </sheetViews>
  <sheetFormatPr defaultRowHeight="14.5" x14ac:dyDescent="0.35"/>
  <cols>
    <col min="1" max="1" width="18.54296875" customWidth="1"/>
    <col min="2" max="9" width="14.54296875" customWidth="1"/>
  </cols>
  <sheetData>
    <row r="1" spans="1:9" ht="18.5" x14ac:dyDescent="0.45">
      <c r="A1" s="199" t="s">
        <v>334</v>
      </c>
      <c r="B1" s="199"/>
      <c r="C1" s="199"/>
      <c r="D1" s="199"/>
      <c r="E1" s="199"/>
      <c r="F1" s="199"/>
      <c r="G1" s="199"/>
      <c r="H1" s="199"/>
      <c r="I1" s="199"/>
    </row>
    <row r="2" spans="1:9" x14ac:dyDescent="0.35">
      <c r="A2" s="34"/>
      <c r="B2" s="34"/>
      <c r="C2" s="34"/>
      <c r="D2" s="34"/>
      <c r="E2" s="34"/>
      <c r="F2" s="34"/>
      <c r="G2" s="34"/>
      <c r="H2" s="34"/>
      <c r="I2" s="34"/>
    </row>
    <row r="3" spans="1:9" ht="31" customHeight="1" x14ac:dyDescent="0.35">
      <c r="A3" s="200" t="s">
        <v>316</v>
      </c>
      <c r="B3" s="200"/>
      <c r="C3" s="200"/>
      <c r="D3" s="200"/>
      <c r="E3" s="200"/>
      <c r="F3" s="200"/>
      <c r="G3" s="200"/>
      <c r="H3" s="200"/>
      <c r="I3" s="200"/>
    </row>
    <row r="4" spans="1:9" x14ac:dyDescent="0.35">
      <c r="A4" s="34"/>
      <c r="B4" s="34"/>
      <c r="C4" s="34"/>
      <c r="D4" s="34"/>
      <c r="E4" s="34"/>
      <c r="F4" s="34"/>
      <c r="G4" s="34"/>
      <c r="H4" s="34"/>
      <c r="I4" s="34"/>
    </row>
    <row r="5" spans="1:9" x14ac:dyDescent="0.35">
      <c r="A5" s="39" t="s">
        <v>0</v>
      </c>
      <c r="B5" s="191"/>
      <c r="C5" s="191"/>
      <c r="D5" s="191"/>
    </row>
    <row r="6" spans="1:9" x14ac:dyDescent="0.35">
      <c r="A6" s="39" t="s">
        <v>238</v>
      </c>
      <c r="B6" s="191"/>
      <c r="C6" s="191"/>
      <c r="D6" s="191"/>
    </row>
    <row r="7" spans="1:9" x14ac:dyDescent="0.35">
      <c r="A7" s="39" t="s">
        <v>266</v>
      </c>
      <c r="B7" s="191"/>
      <c r="C7" s="191"/>
      <c r="D7" s="191"/>
    </row>
    <row r="8" spans="1:9" x14ac:dyDescent="0.35">
      <c r="A8" s="41"/>
    </row>
    <row r="9" spans="1:9" s="41" customFormat="1" x14ac:dyDescent="0.35">
      <c r="B9" s="197" t="s">
        <v>7</v>
      </c>
      <c r="C9" s="197"/>
      <c r="D9" s="197"/>
      <c r="E9" s="197"/>
      <c r="F9" s="197"/>
      <c r="G9" s="197"/>
    </row>
    <row r="10" spans="1:9" s="72" customFormat="1" x14ac:dyDescent="0.35">
      <c r="B10" s="73"/>
      <c r="C10" s="73" t="s">
        <v>19</v>
      </c>
      <c r="D10" s="73" t="s">
        <v>8</v>
      </c>
      <c r="E10" s="73" t="s">
        <v>17</v>
      </c>
      <c r="F10" s="73" t="s">
        <v>18</v>
      </c>
      <c r="G10" s="73" t="s">
        <v>20</v>
      </c>
    </row>
    <row r="11" spans="1:9" s="74" customFormat="1" ht="38.5" customHeight="1" x14ac:dyDescent="0.35">
      <c r="B11" s="75" t="s">
        <v>236</v>
      </c>
      <c r="C11" s="76" t="s">
        <v>9</v>
      </c>
      <c r="D11" s="76" t="s">
        <v>343</v>
      </c>
      <c r="E11" s="76" t="s">
        <v>11</v>
      </c>
      <c r="F11" s="76" t="s">
        <v>15</v>
      </c>
      <c r="G11" s="76" t="s">
        <v>16</v>
      </c>
    </row>
    <row r="12" spans="1:9" x14ac:dyDescent="0.35">
      <c r="A12" s="77" t="s">
        <v>279</v>
      </c>
      <c r="B12" s="79"/>
      <c r="C12" s="35"/>
      <c r="D12" s="35"/>
      <c r="E12" s="78">
        <f>+C12+D12</f>
        <v>0</v>
      </c>
      <c r="F12" s="80"/>
      <c r="G12" s="78">
        <f>+(E12*F12)</f>
        <v>0</v>
      </c>
    </row>
    <row r="13" spans="1:9" x14ac:dyDescent="0.35">
      <c r="A13" s="77" t="s">
        <v>280</v>
      </c>
      <c r="B13" s="79"/>
      <c r="C13" s="35"/>
      <c r="D13" s="35"/>
      <c r="E13" s="78">
        <f>+C13+D13</f>
        <v>0</v>
      </c>
      <c r="F13" s="80"/>
      <c r="G13" s="78">
        <f>+E13*F13</f>
        <v>0</v>
      </c>
    </row>
    <row r="14" spans="1:9" x14ac:dyDescent="0.35">
      <c r="A14" s="77" t="s">
        <v>281</v>
      </c>
      <c r="B14" s="79"/>
      <c r="C14" s="35"/>
      <c r="D14" s="35"/>
      <c r="E14" s="78">
        <f>+C14+D14</f>
        <v>0</v>
      </c>
      <c r="F14" s="80"/>
      <c r="G14" s="78">
        <f>+E14*F14</f>
        <v>0</v>
      </c>
    </row>
    <row r="15" spans="1:9" x14ac:dyDescent="0.35">
      <c r="B15" s="31"/>
      <c r="C15" s="30"/>
      <c r="D15" s="30"/>
      <c r="E15" s="30"/>
      <c r="F15" s="32"/>
      <c r="G15" s="30"/>
    </row>
    <row r="16" spans="1:9" x14ac:dyDescent="0.35">
      <c r="B16" s="1"/>
      <c r="C16" s="2"/>
      <c r="D16" s="2"/>
      <c r="E16" s="2"/>
      <c r="F16" s="2"/>
      <c r="G16" s="30"/>
    </row>
    <row r="17" spans="1:9" s="41" customFormat="1" x14ac:dyDescent="0.35">
      <c r="B17" s="197" t="s">
        <v>12</v>
      </c>
      <c r="C17" s="197"/>
      <c r="D17" s="197"/>
      <c r="E17" s="197"/>
      <c r="F17" s="197"/>
      <c r="G17" s="197"/>
      <c r="H17" s="197"/>
      <c r="I17" s="197"/>
    </row>
    <row r="18" spans="1:9" s="72" customFormat="1" x14ac:dyDescent="0.35">
      <c r="B18" s="73"/>
      <c r="C18" s="73" t="s">
        <v>21</v>
      </c>
      <c r="D18" s="73" t="s">
        <v>22</v>
      </c>
      <c r="E18" s="73" t="s">
        <v>23</v>
      </c>
      <c r="F18" s="73" t="s">
        <v>25</v>
      </c>
      <c r="G18" s="73" t="s">
        <v>26</v>
      </c>
      <c r="H18" s="73" t="s">
        <v>28</v>
      </c>
      <c r="I18" s="73" t="s">
        <v>35</v>
      </c>
    </row>
    <row r="19" spans="1:9" s="74" customFormat="1" ht="65" x14ac:dyDescent="0.35">
      <c r="B19" s="75" t="s">
        <v>236</v>
      </c>
      <c r="C19" s="76" t="s">
        <v>9</v>
      </c>
      <c r="D19" s="76" t="s">
        <v>10</v>
      </c>
      <c r="E19" s="76" t="s">
        <v>11</v>
      </c>
      <c r="F19" s="76" t="s">
        <v>24</v>
      </c>
      <c r="G19" s="76" t="s">
        <v>32</v>
      </c>
      <c r="H19" s="76" t="s">
        <v>31</v>
      </c>
      <c r="I19" s="76" t="s">
        <v>34</v>
      </c>
    </row>
    <row r="20" spans="1:9" x14ac:dyDescent="0.35">
      <c r="A20" s="77" t="s">
        <v>279</v>
      </c>
      <c r="B20" s="79"/>
      <c r="C20" s="35"/>
      <c r="D20" s="35"/>
      <c r="E20" s="78">
        <f>+C20+D20</f>
        <v>0</v>
      </c>
      <c r="F20" s="80"/>
      <c r="G20" s="78">
        <f>+(E20*F20)</f>
        <v>0</v>
      </c>
      <c r="H20" s="35"/>
      <c r="I20" s="78">
        <f>+G20+H20</f>
        <v>0</v>
      </c>
    </row>
    <row r="21" spans="1:9" x14ac:dyDescent="0.35">
      <c r="A21" s="77" t="s">
        <v>280</v>
      </c>
      <c r="B21" s="79"/>
      <c r="C21" s="35"/>
      <c r="D21" s="35"/>
      <c r="E21" s="78">
        <f>+C21+D21</f>
        <v>0</v>
      </c>
      <c r="F21" s="80"/>
      <c r="G21" s="78">
        <f>+E21*F21</f>
        <v>0</v>
      </c>
      <c r="H21" s="35"/>
      <c r="I21" s="78">
        <f>+G21+H21</f>
        <v>0</v>
      </c>
    </row>
    <row r="22" spans="1:9" x14ac:dyDescent="0.35">
      <c r="A22" s="77" t="s">
        <v>281</v>
      </c>
      <c r="B22" s="79"/>
      <c r="C22" s="35"/>
      <c r="D22" s="35"/>
      <c r="E22" s="78">
        <f>+C22+D22</f>
        <v>0</v>
      </c>
      <c r="F22" s="80"/>
      <c r="G22" s="78">
        <f>+E22*F22</f>
        <v>0</v>
      </c>
      <c r="H22" s="35"/>
      <c r="I22" s="78">
        <f>+G22+H22</f>
        <v>0</v>
      </c>
    </row>
    <row r="23" spans="1:9" x14ac:dyDescent="0.35">
      <c r="B23" s="1"/>
      <c r="C23" s="2"/>
      <c r="D23" s="2"/>
      <c r="E23" s="2"/>
      <c r="F23" s="33"/>
      <c r="G23" s="2"/>
      <c r="H23" s="2"/>
      <c r="I23" s="2"/>
    </row>
    <row r="24" spans="1:9" x14ac:dyDescent="0.35">
      <c r="B24" s="1"/>
      <c r="C24" s="2"/>
      <c r="D24" s="2"/>
      <c r="E24" s="2"/>
      <c r="F24" s="2"/>
      <c r="G24" s="2"/>
    </row>
    <row r="25" spans="1:9" s="41" customFormat="1" x14ac:dyDescent="0.35">
      <c r="B25" s="198" t="s">
        <v>13</v>
      </c>
      <c r="C25" s="198"/>
      <c r="D25" s="198"/>
      <c r="E25" s="198"/>
      <c r="F25" s="198"/>
      <c r="G25" s="81"/>
    </row>
    <row r="26" spans="1:9" s="82" customFormat="1" x14ac:dyDescent="0.35">
      <c r="B26" s="83"/>
      <c r="C26" s="83" t="s">
        <v>27</v>
      </c>
      <c r="D26" s="83" t="s">
        <v>33</v>
      </c>
      <c r="E26" s="83" t="s">
        <v>36</v>
      </c>
      <c r="F26" s="83" t="s">
        <v>37</v>
      </c>
    </row>
    <row r="27" spans="1:9" s="74" customFormat="1" ht="39" x14ac:dyDescent="0.35">
      <c r="B27" s="84" t="s">
        <v>236</v>
      </c>
      <c r="C27" s="76" t="s">
        <v>29</v>
      </c>
      <c r="D27" s="76" t="s">
        <v>30</v>
      </c>
      <c r="E27" s="76" t="s">
        <v>358</v>
      </c>
      <c r="F27" s="76" t="s">
        <v>14</v>
      </c>
    </row>
    <row r="28" spans="1:9" x14ac:dyDescent="0.35">
      <c r="A28" s="77" t="s">
        <v>279</v>
      </c>
      <c r="B28" s="79"/>
      <c r="C28" s="78">
        <f>+G12</f>
        <v>0</v>
      </c>
      <c r="D28" s="78">
        <f>+I20</f>
        <v>0</v>
      </c>
      <c r="E28" s="78">
        <f>+C28-D28</f>
        <v>0</v>
      </c>
      <c r="F28" s="78">
        <f>+E28/2</f>
        <v>0</v>
      </c>
    </row>
    <row r="29" spans="1:9" x14ac:dyDescent="0.35">
      <c r="A29" s="77" t="s">
        <v>280</v>
      </c>
      <c r="B29" s="79"/>
      <c r="C29" s="78">
        <f>+G13</f>
        <v>0</v>
      </c>
      <c r="D29" s="78">
        <f t="shared" ref="D29:D30" si="0">+I21</f>
        <v>0</v>
      </c>
      <c r="E29" s="78">
        <f>+C29-D29</f>
        <v>0</v>
      </c>
      <c r="F29" s="78">
        <f>+E29/2</f>
        <v>0</v>
      </c>
    </row>
    <row r="30" spans="1:9" x14ac:dyDescent="0.35">
      <c r="A30" s="77" t="s">
        <v>281</v>
      </c>
      <c r="B30" s="79"/>
      <c r="C30" s="78">
        <f>+G14</f>
        <v>0</v>
      </c>
      <c r="D30" s="78">
        <f t="shared" si="0"/>
        <v>0</v>
      </c>
      <c r="E30" s="78">
        <f>+C30-D30</f>
        <v>0</v>
      </c>
      <c r="F30" s="78">
        <f>+E30/2</f>
        <v>0</v>
      </c>
    </row>
  </sheetData>
  <sheetProtection sheet="1" objects="1" scenarios="1"/>
  <mergeCells count="8">
    <mergeCell ref="B9:G9"/>
    <mergeCell ref="B17:I17"/>
    <mergeCell ref="B25:F25"/>
    <mergeCell ref="A1:I1"/>
    <mergeCell ref="A3:I3"/>
    <mergeCell ref="B5:D5"/>
    <mergeCell ref="B6:D6"/>
    <mergeCell ref="B7:D7"/>
  </mergeCells>
  <pageMargins left="0.7" right="0.7" top="0.75" bottom="0.75" header="0.3" footer="0.3"/>
  <pageSetup scale="89" orientation="landscape" horizontalDpi="90" verticalDpi="9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Capital Rate Sources</vt:lpstr>
      <vt:lpstr>Capital Rate Change Request</vt:lpstr>
      <vt:lpstr>Financing Guidelines</vt:lpstr>
      <vt:lpstr>Financing Change Request</vt:lpstr>
      <vt:lpstr>2026 Financing Database</vt:lpstr>
      <vt:lpstr>Shared Savings Request</vt:lpstr>
      <vt:lpstr>'Capital Rate Change Request'!Print_Area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Cynthia Treis</dc:creator>
  <cp:lastModifiedBy>Fischer, Timothy (HEALTH)</cp:lastModifiedBy>
  <cp:lastPrinted>2022-10-19T12:36:41Z</cp:lastPrinted>
  <dcterms:created xsi:type="dcterms:W3CDTF">2022-08-23T18:01:09Z</dcterms:created>
  <dcterms:modified xsi:type="dcterms:W3CDTF">2025-09-22T15:35:17Z</dcterms:modified>
</cp:coreProperties>
</file>